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https://msdoh-my.sharepoint.com/personal/patti_williams_msdh_ms_gov/Documents/RFP Process/Templates.Informational Material/"/>
    </mc:Choice>
  </mc:AlternateContent>
  <xr:revisionPtr revIDLastSave="36" documentId="8_{F9A865CA-BC35-48CF-BFD0-585564E8E6CB}" xr6:coauthVersionLast="47" xr6:coauthVersionMax="47" xr10:uidLastSave="{2E235D9A-94A7-45E2-8D72-CC71D74692D3}"/>
  <bookViews>
    <workbookView xWindow="28680" yWindow="-120" windowWidth="29040" windowHeight="15840" tabRatio="623" firstSheet="1" activeTab="2" xr2:uid="{00000000-000D-0000-FFFF-FFFF00000000}"/>
  </bookViews>
  <sheets>
    <sheet name="Detailed Budget Worksheet" sheetId="10" r:id="rId1"/>
    <sheet name="De Minimis Rate Instructions" sheetId="13" r:id="rId2"/>
    <sheet name="MTDC Calculator" sheetId="12" r:id="rId3"/>
    <sheet name="De Minimis Budget Calculator " sheetId="14" r:id="rId4"/>
  </sheets>
  <definedNames>
    <definedName name="_xlnm.Print_Area" localSheetId="0">'Detailed Budget Worksheet'!$A$1:$M$227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14" l="1"/>
  <c r="C7" i="14" s="1"/>
  <c r="C8" i="14" s="1"/>
  <c r="K171" i="10" l="1"/>
  <c r="K172" i="10"/>
  <c r="S209" i="10"/>
  <c r="S210" i="10" s="1"/>
  <c r="I38" i="12" l="1"/>
  <c r="I36" i="12"/>
  <c r="I34" i="12"/>
  <c r="H33" i="12"/>
  <c r="H32" i="12"/>
  <c r="H30" i="12"/>
  <c r="H29" i="12"/>
  <c r="H27" i="12"/>
  <c r="H26" i="12"/>
  <c r="H25" i="12"/>
  <c r="H24" i="12"/>
  <c r="H13" i="12"/>
  <c r="H34" i="12" l="1"/>
  <c r="H36" i="12" l="1"/>
  <c r="H38" i="12" s="1"/>
  <c r="L184" i="10" s="1"/>
  <c r="K173" i="10"/>
  <c r="K174" i="10"/>
  <c r="K175" i="10"/>
  <c r="R174" i="10"/>
  <c r="R175" i="10"/>
  <c r="K129" i="10" l="1"/>
  <c r="K130" i="10"/>
  <c r="K131" i="10"/>
  <c r="K128" i="10"/>
  <c r="K99" i="10"/>
  <c r="K100" i="10"/>
  <c r="K101" i="10"/>
  <c r="K102" i="10"/>
  <c r="K103" i="10"/>
  <c r="K104" i="10"/>
  <c r="K98" i="10"/>
  <c r="K112" i="10"/>
  <c r="K113" i="10"/>
  <c r="K114" i="10"/>
  <c r="K115" i="10"/>
  <c r="K116" i="10"/>
  <c r="K117" i="10"/>
  <c r="K118" i="10"/>
  <c r="K119" i="10"/>
  <c r="K120" i="10"/>
  <c r="K121" i="10"/>
  <c r="K111" i="10"/>
  <c r="K160" i="10" l="1"/>
  <c r="K162" i="10"/>
  <c r="K176" i="10" l="1"/>
  <c r="R162" i="10"/>
  <c r="R161" i="10"/>
  <c r="K161" i="10"/>
  <c r="R160" i="10"/>
  <c r="R76" i="10" l="1"/>
  <c r="K76" i="10"/>
  <c r="R75" i="10"/>
  <c r="K75" i="10"/>
  <c r="R74" i="10"/>
  <c r="K74" i="10"/>
  <c r="R69" i="10"/>
  <c r="K69" i="10"/>
  <c r="R68" i="10"/>
  <c r="K68" i="10"/>
  <c r="R101" i="10"/>
  <c r="R102" i="10"/>
  <c r="R88" i="10"/>
  <c r="K88" i="10"/>
  <c r="R87" i="10"/>
  <c r="K87" i="10"/>
  <c r="R86" i="10"/>
  <c r="K86" i="10"/>
  <c r="R22" i="10" l="1"/>
  <c r="K22" i="10"/>
  <c r="R118" i="10" l="1"/>
  <c r="R117" i="10"/>
  <c r="R116" i="10"/>
  <c r="R115" i="10"/>
  <c r="R114" i="10"/>
  <c r="R120" i="10"/>
  <c r="R119" i="10"/>
  <c r="R159" i="10"/>
  <c r="K159" i="10"/>
  <c r="R144" i="10"/>
  <c r="K144" i="10"/>
  <c r="R148" i="10"/>
  <c r="K148" i="10"/>
  <c r="R147" i="10"/>
  <c r="K147" i="10"/>
  <c r="R146" i="10"/>
  <c r="K146" i="10"/>
  <c r="R145" i="10"/>
  <c r="K145" i="10"/>
  <c r="R143" i="10"/>
  <c r="K143" i="10"/>
  <c r="R55" i="10"/>
  <c r="K55" i="10"/>
  <c r="R54" i="10"/>
  <c r="K54" i="10"/>
  <c r="R53" i="10"/>
  <c r="K53" i="10"/>
  <c r="R52" i="10"/>
  <c r="K52" i="10"/>
  <c r="R51" i="10"/>
  <c r="K51" i="10"/>
  <c r="R23" i="10" l="1"/>
  <c r="K23" i="10"/>
  <c r="R29" i="10"/>
  <c r="K29" i="10"/>
  <c r="R50" i="10"/>
  <c r="K50" i="10"/>
  <c r="R33" i="10"/>
  <c r="K33" i="10"/>
  <c r="R32" i="10"/>
  <c r="K32" i="10"/>
  <c r="R31" i="10"/>
  <c r="K31" i="10"/>
  <c r="K21" i="10" l="1"/>
  <c r="K28" i="10"/>
  <c r="K20" i="10"/>
  <c r="K24" i="10" l="1"/>
  <c r="K25" i="10"/>
  <c r="R142" i="10" l="1"/>
  <c r="K142" i="10"/>
  <c r="K140" i="10"/>
  <c r="K141" i="10"/>
  <c r="K149" i="10"/>
  <c r="K139" i="10"/>
  <c r="H41" i="10"/>
  <c r="K48" i="10"/>
  <c r="K34" i="10"/>
  <c r="K30" i="10"/>
  <c r="K157" i="10"/>
  <c r="R139" i="10"/>
  <c r="K66" i="10"/>
  <c r="K82" i="10"/>
  <c r="K49" i="10" l="1"/>
  <c r="K56" i="10"/>
  <c r="H42" i="10"/>
  <c r="K67" i="10"/>
  <c r="K70" i="10"/>
  <c r="K71" i="10"/>
  <c r="K72" i="10"/>
  <c r="K73" i="10"/>
  <c r="K77" i="10"/>
  <c r="K78" i="10"/>
  <c r="K83" i="10"/>
  <c r="K84" i="10"/>
  <c r="K85" i="10"/>
  <c r="K89" i="10"/>
  <c r="K163" i="10"/>
  <c r="K158" i="10"/>
  <c r="R41" i="10"/>
  <c r="R48" i="10"/>
  <c r="R49" i="10"/>
  <c r="R56" i="10"/>
  <c r="R20" i="10"/>
  <c r="R21" i="10"/>
  <c r="R24" i="10"/>
  <c r="R25" i="10"/>
  <c r="R171" i="10"/>
  <c r="R172" i="10"/>
  <c r="R173" i="10"/>
  <c r="R157" i="10"/>
  <c r="R158" i="10"/>
  <c r="R163" i="10"/>
  <c r="R140" i="10"/>
  <c r="R141" i="10"/>
  <c r="R149" i="10"/>
  <c r="R128" i="10"/>
  <c r="R129" i="10"/>
  <c r="R130" i="10"/>
  <c r="R131" i="10"/>
  <c r="R111" i="10"/>
  <c r="R112" i="10"/>
  <c r="R113" i="10"/>
  <c r="R121" i="10"/>
  <c r="R98" i="10"/>
  <c r="R99" i="10"/>
  <c r="R100" i="10"/>
  <c r="R103" i="10"/>
  <c r="R104" i="10"/>
  <c r="R82" i="10"/>
  <c r="R83" i="10"/>
  <c r="R84" i="10"/>
  <c r="R85" i="10"/>
  <c r="R89" i="10"/>
  <c r="R66" i="10"/>
  <c r="R67" i="10"/>
  <c r="R70" i="10"/>
  <c r="R71" i="10"/>
  <c r="R72" i="10"/>
  <c r="R73" i="10"/>
  <c r="R77" i="10"/>
  <c r="R78" i="10"/>
  <c r="R28" i="10"/>
  <c r="R30" i="10"/>
  <c r="R34" i="10"/>
  <c r="R176" i="10" l="1"/>
  <c r="K132" i="10"/>
  <c r="G207" i="10" s="1"/>
  <c r="K164" i="10"/>
  <c r="R132" i="10"/>
  <c r="R79" i="10"/>
  <c r="R35" i="10"/>
  <c r="R105" i="10"/>
  <c r="R122" i="10"/>
  <c r="K90" i="10"/>
  <c r="G204" i="10" s="1"/>
  <c r="K35" i="10"/>
  <c r="R90" i="10"/>
  <c r="R164" i="10"/>
  <c r="R57" i="10"/>
  <c r="K105" i="10"/>
  <c r="G205" i="10" s="1"/>
  <c r="K150" i="10"/>
  <c r="L187" i="10" s="1"/>
  <c r="K57" i="10"/>
  <c r="R150" i="10"/>
  <c r="R26" i="10"/>
  <c r="K122" i="10"/>
  <c r="G206" i="10" s="1"/>
  <c r="T209" i="10" l="1"/>
  <c r="G213" i="10"/>
  <c r="G208" i="10"/>
  <c r="L59" i="10"/>
  <c r="G203" i="10" s="1"/>
  <c r="G209" i="10" l="1"/>
  <c r="T210" i="10"/>
  <c r="R209" i="10"/>
  <c r="R210" i="10" s="1"/>
  <c r="G210" i="10" l="1"/>
  <c r="G211" i="10"/>
  <c r="H213" i="10" s="1"/>
  <c r="G212" i="10" l="1"/>
  <c r="H21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tc={306A993B-9A8F-4FD4-90B7-73E86BA62E89}</author>
  </authors>
  <commentList>
    <comment ref="C11" authorId="0" shapeId="0" xr:uid="{306A993B-9A8F-4FD4-90B7-73E86BA62E89}">
      <text>
        <t>[Threaded comment]
Your version of Excel allows you to read this threaded comment; however, any edits to it will get removed if the file is opened in a newer version of Excel. Learn more: https://go.microsoft.com/fwlink/?linkid=870924
Comment:
    don't think we should separate this out.  Can't we just put contractual?</t>
      </text>
    </comment>
  </commentList>
</comments>
</file>

<file path=xl/sharedStrings.xml><?xml version="1.0" encoding="utf-8"?>
<sst xmlns="http://schemas.openxmlformats.org/spreadsheetml/2006/main" count="261" uniqueCount="204">
  <si>
    <t>Amount</t>
  </si>
  <si>
    <t>Cost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</si>
  <si>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</si>
  <si>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</si>
  <si>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</si>
  <si>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</si>
  <si>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</si>
  <si>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</si>
  <si>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</si>
  <si>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</si>
  <si>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</si>
  <si>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</si>
  <si>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</si>
  <si>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</si>
  <si>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</si>
  <si>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</si>
  <si>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</si>
  <si>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</si>
  <si>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</si>
  <si>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</si>
  <si>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</si>
  <si>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</si>
  <si>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</si>
  <si>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</si>
  <si>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</si>
  <si>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</si>
  <si>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</si>
  <si>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</si>
  <si>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</si>
  <si>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</si>
  <si>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</si>
  <si>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</si>
  <si>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</si>
  <si>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</si>
  <si>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</si>
  <si>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</si>
  <si>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</si>
  <si>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</si>
  <si>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</si>
  <si>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</si>
  <si>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</si>
  <si>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</si>
  <si>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</si>
  <si>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</si>
  <si>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</si>
  <si>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</si>
  <si>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</si>
  <si>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</si>
  <si>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</si>
  <si>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</si>
  <si>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</si>
  <si>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</si>
  <si>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</si>
  <si>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</si>
  <si>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</si>
  <si>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</si>
  <si>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</si>
  <si>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</si>
  <si>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</si>
  <si>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</si>
  <si>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</si>
  <si>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</si>
  <si>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</si>
  <si>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</si>
  <si>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</si>
  <si>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</si>
  <si>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</si>
  <si>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</si>
  <si>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</si>
  <si>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</si>
  <si>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</si>
  <si>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</si>
  <si>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</si>
  <si>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</si>
  <si>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</si>
  <si>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</si>
  <si>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</si>
  <si>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</si>
  <si>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VAWA - CJSI</t>
  </si>
  <si>
    <t>Match</t>
  </si>
  <si>
    <t>Match?</t>
  </si>
  <si>
    <t>Cash</t>
  </si>
  <si>
    <t>In-Kind</t>
  </si>
  <si>
    <t>Subgrant Number:</t>
  </si>
  <si>
    <t xml:space="preserve">      E. Printing</t>
  </si>
  <si>
    <t xml:space="preserve">      Budget Category</t>
  </si>
  <si>
    <t>Match Breakdown</t>
  </si>
  <si>
    <t>VAWA - Victim Services</t>
  </si>
  <si>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</si>
  <si>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</si>
  <si>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</si>
  <si>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</si>
  <si>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</si>
  <si>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</si>
  <si>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</si>
  <si>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</si>
  <si>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</si>
  <si>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</si>
  <si>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</si>
  <si>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</si>
  <si>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</si>
  <si>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</si>
  <si>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</si>
  <si>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</si>
  <si>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</si>
  <si>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</si>
  <si>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</si>
  <si>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</si>
  <si>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</si>
  <si>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</si>
  <si>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</si>
  <si>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</si>
  <si>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t>SUTA</t>
  </si>
  <si>
    <t>Insurance</t>
  </si>
  <si>
    <t>Retirement</t>
  </si>
  <si>
    <t>Budget Narrative</t>
  </si>
  <si>
    <t>VLAN</t>
  </si>
  <si>
    <t>Elder Abuse</t>
  </si>
  <si>
    <r>
      <t>G. Match Waiver Amount</t>
    </r>
    <r>
      <rPr>
        <sz val="10"/>
        <rFont val="Arial"/>
        <family val="2"/>
      </rPr>
      <t xml:space="preserve">: 
</t>
    </r>
  </si>
  <si>
    <r>
      <t>A (2). Volunteers --</t>
    </r>
    <r>
      <rPr>
        <sz val="10"/>
        <rFont val="Arial"/>
        <family val="2"/>
      </rPr>
      <t xml:space="preserve"> If applicable, simply enter the number of hours  of service volunteers will perform. Volunteers must be valued at $15/hour unless approved by CJCC staff for a higher rate. Do not change the drop-down selection box from "In-kind" or your match will not calculate correctly.</t>
    </r>
  </si>
  <si>
    <t>Subgrantee Name:</t>
  </si>
  <si>
    <t>FSR AMOUNTS</t>
  </si>
  <si>
    <t>A</t>
  </si>
  <si>
    <t xml:space="preserve"> DIRECT EXPENDITURES FOR MODIFIED TOTAL DIRECT COSTS (MTDC) CALCULATION</t>
  </si>
  <si>
    <t>BUDGETED AMOUNT</t>
  </si>
  <si>
    <t>SALARIES AND WAGES</t>
  </si>
  <si>
    <t>FRINGE BENEFITS</t>
  </si>
  <si>
    <t>TRAVEL</t>
  </si>
  <si>
    <t xml:space="preserve">SUPPLIES </t>
  </si>
  <si>
    <t>PRINTING</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</si>
  <si>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</si>
  <si>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</si>
  <si>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</si>
  <si>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</si>
  <si>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</si>
  <si>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</si>
  <si>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</si>
  <si>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</si>
  <si>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</si>
  <si>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theme="1"/>
        <rFont val="Calibri Light"/>
        <family val="2"/>
      </rPr>
      <t xml:space="preserve">Contractual </t>
    </r>
    <r>
      <rPr>
        <sz val="11"/>
        <color theme="1"/>
        <rFont val="Calibri Light"/>
        <family val="2"/>
      </rPr>
      <t xml:space="preserve">
List Subcontracts/Subawards Agency Name and Amount:</t>
    </r>
  </si>
  <si>
    <t>NAME</t>
  </si>
  <si>
    <t>TOTAL AMOUNT</t>
  </si>
  <si>
    <t>1)</t>
  </si>
  <si>
    <t>2)</t>
  </si>
  <si>
    <t>3)</t>
  </si>
  <si>
    <t>4)</t>
  </si>
  <si>
    <t>5)</t>
  </si>
  <si>
    <t>D</t>
  </si>
  <si>
    <t>Equipment</t>
  </si>
  <si>
    <t>E</t>
  </si>
  <si>
    <t>Capital Expenditures</t>
  </si>
  <si>
    <t>F</t>
  </si>
  <si>
    <t>Charges For Patient Care</t>
  </si>
  <si>
    <t>G</t>
  </si>
  <si>
    <t>Tuition Remission</t>
  </si>
  <si>
    <t>H</t>
  </si>
  <si>
    <t>Scholarships and Fellowships</t>
  </si>
  <si>
    <t>I</t>
  </si>
  <si>
    <t>Participant Support</t>
  </si>
  <si>
    <t>J</t>
  </si>
  <si>
    <t>TOTAL DISALLOWED EXPENDITURES:</t>
  </si>
  <si>
    <t xml:space="preserve">K </t>
  </si>
  <si>
    <r>
      <t>MTDC BASE EXPENDITURES</t>
    </r>
    <r>
      <rPr>
        <sz val="11"/>
        <color theme="1"/>
        <rFont val="Calibri Light"/>
        <family val="2"/>
      </rPr>
      <t xml:space="preserve"> (A-I) 
(Enter amount for indirect calculation on budget):</t>
    </r>
  </si>
  <si>
    <t>L</t>
  </si>
  <si>
    <t>10% De Minimis Rate - up to 10%: 
(Enter amount for indirect calculation on budget):</t>
  </si>
  <si>
    <t>M</t>
  </si>
  <si>
    <t>INDIRECT COST: (enter amount on budget)</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</si>
  <si>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</si>
  <si>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Instructions for the Direct Expenditures For Modified Total Direct Costs (MTDC) Calculation:</t>
  </si>
  <si>
    <r>
      <rPr>
        <b/>
        <sz val="11"/>
        <color theme="1"/>
        <rFont val="Calibri"/>
        <family val="2"/>
        <scheme val="minor"/>
      </rPr>
      <t>Salaries and Wages:</t>
    </r>
    <r>
      <rPr>
        <sz val="10"/>
        <rFont val="Arial"/>
        <family val="2"/>
      </rPr>
      <t xml:space="preserve"> In order for Salaries and Wages to be allowable for the calculation of MTDC the following must apply:</t>
    </r>
  </si>
  <si>
    <t xml:space="preserve">     a) Must be integral to the Program.</t>
  </si>
  <si>
    <t xml:space="preserve">     b) Individuals involved can be specifically identified with the project or activity.</t>
  </si>
  <si>
    <t xml:space="preserve">     c) Such costs are explicitly included in the budget.</t>
  </si>
  <si>
    <t xml:space="preserve">     d) The costs are not also recovered as indirect costs.</t>
  </si>
  <si>
    <t xml:space="preserve">     e) The costs must not be used as match.</t>
  </si>
  <si>
    <t>Reference: 2 CFR 200.413</t>
  </si>
  <si>
    <r>
      <rPr>
        <b/>
        <sz val="11"/>
        <color theme="1"/>
        <rFont val="Calibri"/>
        <family val="2"/>
        <scheme val="minor"/>
      </rPr>
      <t>Fringe Benefits:</t>
    </r>
    <r>
      <rPr>
        <sz val="10"/>
        <rFont val="Arial"/>
        <family val="2"/>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</si>
  <si>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t>References: 2 CFR 200.431; DOJ 2015 Section 3.9</t>
  </si>
  <si>
    <r>
      <rPr>
        <b/>
        <sz val="11"/>
        <color theme="1"/>
        <rFont val="Calibri"/>
        <family val="2"/>
        <scheme val="minor"/>
      </rPr>
      <t>Travel Costs:</t>
    </r>
    <r>
      <rPr>
        <sz val="10"/>
        <rFont val="Arial"/>
        <family val="2"/>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</si>
  <si>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t>Reference: 2 CFR 200.474</t>
  </si>
  <si>
    <t>Reference: 2 CFR 200.453</t>
  </si>
  <si>
    <r>
      <rPr>
        <b/>
        <sz val="11"/>
        <color theme="1"/>
        <rFont val="Calibri"/>
        <family val="2"/>
        <scheme val="minor"/>
      </rPr>
      <t>Other Expenses:</t>
    </r>
    <r>
      <rPr>
        <sz val="10"/>
        <rFont val="Arial"/>
        <family val="2"/>
      </rPr>
      <t xml:space="preserve"> This category includes other allowable costs incurred for the benefit of the program. Any match portion is not to be included.</t>
    </r>
  </si>
  <si>
    <t>Indirect Cost</t>
  </si>
  <si>
    <r>
      <t>F. (4) Indirect Cost</t>
    </r>
    <r>
      <rPr>
        <sz val="10"/>
        <rFont val="Arial"/>
        <family val="2"/>
      </rPr>
      <t xml:space="preserve">: If your agency has a negotiated rate, a copy of the Indirect Cost Rate Agreement must be submitted with your contract budget. Applicants may elect to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To use the de Minimus indirect cost rate complete the MTDC Calculator in the next tab. When you have completed this calculator, the total indirect cost will transfer to the space below. </t>
    </r>
  </si>
  <si>
    <r>
      <t>G. Match Waiver:</t>
    </r>
    <r>
      <rPr>
        <sz val="10"/>
        <rFont val="Arial"/>
        <family val="2"/>
      </rPr>
      <t xml:space="preserve"> If your agency would like to request a match waiver, you should submit a letter, on your agency’s letterhead, to the Georgia Criminal Justice Coordinating Council (CJCC). The letter should outline the reasons why your agency will have trouble meeting the full match requirement and should indicate the amount of match you are able to provide for the proposed project. </t>
    </r>
  </si>
  <si>
    <t>VAWA</t>
  </si>
  <si>
    <t>De Minimis Budget Calculator</t>
  </si>
  <si>
    <r>
      <t xml:space="preserve">De Minimis Indirect Cost Rate </t>
    </r>
    <r>
      <rPr>
        <sz val="14"/>
        <color theme="1"/>
        <rFont val="Calibri"/>
        <family val="2"/>
        <scheme val="minor"/>
      </rPr>
      <t>(Up to 10%)</t>
    </r>
  </si>
  <si>
    <r>
      <t xml:space="preserve">Federal Award </t>
    </r>
    <r>
      <rPr>
        <i/>
        <sz val="14"/>
        <color rgb="FFFF0000"/>
        <rFont val="Calibri"/>
        <family val="2"/>
        <scheme val="minor"/>
      </rPr>
      <t>(Not Including Match)</t>
    </r>
  </si>
  <si>
    <r>
      <t xml:space="preserve">Unallowed MTDC Costs </t>
    </r>
    <r>
      <rPr>
        <sz val="14"/>
        <color rgb="FFFF0000"/>
        <rFont val="Arial"/>
        <family val="2"/>
      </rPr>
      <t>*</t>
    </r>
  </si>
  <si>
    <t>Total Cost (TC) to Enter into Budget Detail Worksheet (Not Including the Match Requirement)</t>
  </si>
  <si>
    <t>BUDGET COMPUTATION PROCESS FLOW</t>
  </si>
  <si>
    <t xml:space="preserve">Please use the following diagram as a guide to include the deminimis indirect cost rate in your detailed budget worksheet. </t>
  </si>
  <si>
    <r>
      <rPr>
        <b/>
        <sz val="11"/>
        <color theme="1"/>
        <rFont val="Calibri"/>
        <family val="2"/>
        <scheme val="minor"/>
      </rPr>
      <t>Space/Rental Costs:</t>
    </r>
    <r>
      <rPr>
        <sz val="10"/>
        <rFont val="Arial"/>
        <family val="2"/>
      </rPr>
      <t xml:space="preserve"> Costs associated with leased space such as rent, depreciation, utilities and maintenance.</t>
    </r>
  </si>
  <si>
    <t xml:space="preserve">MSDH Office Against Interpersonal Violence
INDIRECT COST: 10% DE MINIMIS RATE CALCULATION
</t>
  </si>
  <si>
    <t>stuff</t>
  </si>
  <si>
    <t>someone</t>
  </si>
  <si>
    <r>
      <rPr>
        <b/>
        <sz val="11"/>
        <color theme="1"/>
        <rFont val="Calibri"/>
        <family val="2"/>
        <scheme val="minor"/>
      </rPr>
      <t>Contractual:</t>
    </r>
    <r>
      <rPr>
        <sz val="10"/>
        <rFont val="Arial"/>
        <family val="2"/>
      </rPr>
      <t xml:space="preserve"> Contractual items represent payment for services rendered other than by employees of the subgrantee.  This may include items such as rent, rental contracts, utilities, repair/maintenance services, professional fees, membership dues, telephone, cable, internet, training activities, communications,  contractors or consultants. Payments to individuals such as stipends, allowances for trainees and consulting fees do not get recorded here. Any match portion is not to be included.</t>
    </r>
  </si>
  <si>
    <r>
      <rPr>
        <b/>
        <sz val="10"/>
        <rFont val="Arial"/>
        <family val="2"/>
      </rPr>
      <t xml:space="preserve">Equipment:  </t>
    </r>
    <r>
      <rPr>
        <sz val="10"/>
        <rFont val="Arial"/>
        <family val="2"/>
      </rPr>
      <t>Equipment valued in excess of $5,000 is an unallowable cost.</t>
    </r>
  </si>
  <si>
    <r>
      <rPr>
        <b/>
        <sz val="11"/>
        <rFont val="Calibri"/>
        <family val="2"/>
        <scheme val="minor"/>
      </rPr>
      <t>Commodities:</t>
    </r>
    <r>
      <rPr>
        <sz val="10"/>
        <rFont val="Arial"/>
        <family val="2"/>
      </rPr>
      <t xml:space="preserve"> Costs </t>
    </r>
    <r>
      <rPr>
        <sz val="10"/>
        <color rgb="FFFF0000"/>
        <rFont val="Arial"/>
        <family val="2"/>
      </rPr>
      <t xml:space="preserve"> </t>
    </r>
    <r>
      <rPr>
        <sz val="10"/>
        <rFont val="Arial"/>
        <family val="2"/>
      </rPr>
      <t>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</si>
  <si>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t>Allowable Direct Cost</t>
  </si>
  <si>
    <t>(has formula-do not type in cell)</t>
  </si>
  <si>
    <t>Jane's House, Inc.</t>
  </si>
  <si>
    <t>Jane's VOCA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</si>
</sst>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 numFmtId="168" formatCode="&quot;$&quot;#,##0.000"/>
  </numFmts>
  <fonts count="33" x14ac:knownFonts="1">
    <font>
      <sz val="10"/>
      <name val="Arial"/>
    </font>
    <font>
      <sz val="11"/>
      <color theme="1"/>
      <name val="Calibri"/>
      <family val="2"/>
      <scheme val="minor"/>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
      <b/>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4"/>
      <color theme="1"/>
      <name val="Calibri Light"/>
      <family val="2"/>
    </font>
    <font>
      <b/>
      <sz val="8"/>
      <color rgb="FFFF0000"/>
      <name val="Calibri"/>
      <family val="2"/>
      <scheme val="minor"/>
    </font>
    <font>
      <b/>
      <sz val="11"/>
      <color rgb="FFFF0000"/>
      <name val="Calibri"/>
      <family val="2"/>
      <scheme val="minor"/>
    </font>
    <font>
      <b/>
      <sz val="14"/>
      <color theme="1"/>
      <name val="Calibri"/>
      <family val="2"/>
      <scheme val="minor"/>
    </font>
    <font>
      <sz val="14"/>
      <name val="Arial"/>
      <family val="2"/>
    </font>
    <font>
      <sz val="14"/>
      <color theme="1"/>
      <name val="Calibri"/>
      <family val="2"/>
      <scheme val="minor"/>
    </font>
    <font>
      <i/>
      <sz val="14"/>
      <color rgb="FFFF0000"/>
      <name val="Calibri"/>
      <family val="2"/>
      <scheme val="minor"/>
    </font>
    <font>
      <sz val="14"/>
      <color rgb="FFFF0000"/>
      <name val="Arial"/>
      <family val="2"/>
    </font>
    <font>
      <b/>
      <sz val="14"/>
      <color rgb="FFFF0000"/>
      <name val="Calibri"/>
      <family val="2"/>
      <scheme val="minor"/>
    </font>
    <font>
      <b/>
      <u/>
      <sz val="10"/>
      <color theme="9" tint="-0.249977111117893"/>
      <name val="Arial"/>
      <family val="2"/>
    </font>
    <font>
      <b/>
      <sz val="14"/>
      <color theme="4"/>
      <name val="Calibri"/>
      <family val="2"/>
      <scheme val="minor"/>
    </font>
    <font>
      <sz val="10"/>
      <color rgb="FFFF0000"/>
      <name val="Arial"/>
      <family val="2"/>
    </font>
    <font>
      <b/>
      <sz val="11"/>
      <name val="Calibri"/>
      <family val="2"/>
      <scheme val="minor"/>
    </font>
    <font>
      <b/>
      <sz val="14"/>
      <color rgb="FFFF0000"/>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67955565050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9" fontId="6"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cellStyleXfs>
  <cellXfs count="491">
    <xf numFmtId="0" fontId="0" fillId="0" borderId="0" xfId="0"/>
    <xf numFmtId="0" fontId="3" fillId="2" borderId="0" xfId="0" applyFont="1" applyFill="1"/>
    <xf numFmtId="0" fontId="2"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4" fontId="2" fillId="2" borderId="28" xfId="2" applyNumberFormat="1" applyFont="1" applyFill="1" applyBorder="1" applyAlignment="1"/>
    <xf numFmtId="164" fontId="2" fillId="2" borderId="51" xfId="2" applyNumberFormat="1" applyFont="1" applyFill="1" applyBorder="1" applyAlignment="1">
      <alignment vertical="center" wrapText="1"/>
    </xf>
    <xf numFmtId="9" fontId="2" fillId="2" borderId="23" xfId="1" applyFont="1" applyFill="1" applyBorder="1" applyAlignment="1">
      <alignment horizontal="center"/>
    </xf>
    <xf numFmtId="9" fontId="2" fillId="2" borderId="24" xfId="1" applyFont="1" applyFill="1" applyBorder="1" applyAlignment="1">
      <alignment horizontal="center" vertical="center" wrapText="1"/>
    </xf>
    <xf numFmtId="0" fontId="3" fillId="2" borderId="0" xfId="0" applyFont="1" applyFill="1" applyBorder="1" applyAlignment="1">
      <alignment horizontal="center"/>
    </xf>
    <xf numFmtId="0" fontId="3" fillId="2" borderId="41" xfId="0" applyFont="1" applyFill="1" applyBorder="1" applyAlignment="1">
      <alignment horizontal="center" vertical="center"/>
    </xf>
    <xf numFmtId="0" fontId="3" fillId="2" borderId="41" xfId="0" applyFont="1" applyFill="1" applyBorder="1" applyAlignment="1">
      <alignment horizontal="center"/>
    </xf>
    <xf numFmtId="0" fontId="9" fillId="2" borderId="0" xfId="0" applyFont="1" applyFill="1" applyBorder="1" applyAlignment="1"/>
    <xf numFmtId="0" fontId="3" fillId="2" borderId="40" xfId="0" applyFont="1" applyFill="1" applyBorder="1" applyAlignment="1">
      <alignment horizontal="center" vertical="center" wrapText="1"/>
    </xf>
    <xf numFmtId="6" fontId="3" fillId="2" borderId="40" xfId="0" applyNumberFormat="1" applyFont="1" applyFill="1" applyBorder="1" applyAlignment="1">
      <alignment horizontal="center" vertical="center"/>
    </xf>
    <xf numFmtId="0" fontId="3" fillId="2" borderId="0" xfId="0" applyFont="1" applyFill="1" applyAlignment="1"/>
    <xf numFmtId="167" fontId="3" fillId="2" borderId="0" xfId="0" applyNumberFormat="1" applyFont="1" applyFill="1" applyAlignment="1"/>
    <xf numFmtId="0" fontId="3" fillId="2" borderId="40" xfId="0" applyFont="1" applyFill="1" applyBorder="1" applyAlignment="1">
      <alignment horizontal="center" wrapText="1"/>
    </xf>
    <xf numFmtId="165" fontId="3" fillId="2" borderId="34" xfId="0" applyNumberFormat="1" applyFont="1" applyFill="1" applyBorder="1" applyAlignment="1">
      <alignment horizontal="right"/>
    </xf>
    <xf numFmtId="165" fontId="3" fillId="2" borderId="45" xfId="0" applyNumberFormat="1" applyFont="1" applyFill="1" applyBorder="1" applyAlignment="1">
      <alignment horizontal="right"/>
    </xf>
    <xf numFmtId="0" fontId="3" fillId="2" borderId="33" xfId="0" applyFont="1" applyFill="1" applyBorder="1" applyAlignment="1">
      <alignment horizontal="left"/>
    </xf>
    <xf numFmtId="164" fontId="3" fillId="2" borderId="34" xfId="0" applyNumberFormat="1" applyFont="1" applyFill="1" applyBorder="1" applyAlignment="1">
      <alignment horizontal="right"/>
    </xf>
    <xf numFmtId="0" fontId="2" fillId="2" borderId="0" xfId="0" applyFont="1" applyFill="1" applyBorder="1"/>
    <xf numFmtId="165" fontId="3" fillId="2" borderId="0" xfId="0" applyNumberFormat="1" applyFont="1" applyFill="1" applyBorder="1"/>
    <xf numFmtId="165" fontId="3" fillId="2" borderId="0" xfId="0" applyNumberFormat="1" applyFont="1" applyFill="1" applyBorder="1" applyAlignment="1">
      <alignment horizontal="right"/>
    </xf>
    <xf numFmtId="0" fontId="3" fillId="2" borderId="0" xfId="0" applyFont="1" applyFill="1" applyBorder="1" applyAlignment="1">
      <alignment wrapText="1"/>
    </xf>
    <xf numFmtId="8" fontId="3" fillId="2" borderId="0" xfId="0" applyNumberFormat="1" applyFont="1" applyFill="1" applyAlignment="1">
      <alignment horizontal="left"/>
    </xf>
    <xf numFmtId="0" fontId="3" fillId="2" borderId="12" xfId="0" applyFont="1" applyFill="1" applyBorder="1" applyAlignment="1">
      <alignment horizontal="center"/>
    </xf>
    <xf numFmtId="6" fontId="3" fillId="2" borderId="0" xfId="0" applyNumberFormat="1" applyFont="1" applyFill="1" applyAlignment="1">
      <alignment horizontal="left"/>
    </xf>
    <xf numFmtId="0" fontId="8" fillId="2" borderId="0" xfId="0" applyFont="1" applyFill="1"/>
    <xf numFmtId="0" fontId="3" fillId="2" borderId="0" xfId="0" applyFont="1" applyFill="1" applyAlignment="1">
      <alignment horizontal="right"/>
    </xf>
    <xf numFmtId="0" fontId="3" fillId="2" borderId="40" xfId="0" applyFont="1" applyFill="1" applyBorder="1" applyAlignment="1">
      <alignment horizontal="center"/>
    </xf>
    <xf numFmtId="0" fontId="3" fillId="2" borderId="35" xfId="0" applyFont="1" applyFill="1" applyBorder="1" applyAlignment="1">
      <alignment horizontal="center"/>
    </xf>
    <xf numFmtId="0" fontId="3" fillId="2" borderId="0" xfId="0" applyFont="1" applyFill="1" applyBorder="1" applyAlignment="1"/>
    <xf numFmtId="0" fontId="3" fillId="2" borderId="43" xfId="0" applyFont="1" applyFill="1" applyBorder="1" applyAlignment="1">
      <alignment horizontal="center"/>
    </xf>
    <xf numFmtId="0" fontId="3" fillId="2" borderId="40" xfId="0" applyFont="1" applyFill="1" applyBorder="1" applyAlignment="1">
      <alignment horizontal="center" vertical="center"/>
    </xf>
    <xf numFmtId="0" fontId="3" fillId="2" borderId="0" xfId="0" applyFont="1" applyFill="1" applyBorder="1" applyAlignment="1">
      <alignment vertical="top"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46" xfId="0" applyFont="1" applyFill="1" applyBorder="1" applyAlignment="1">
      <alignment horizontal="left" indent="2"/>
    </xf>
    <xf numFmtId="0" fontId="3" fillId="2" borderId="8" xfId="0" applyFont="1" applyFill="1" applyBorder="1" applyAlignment="1">
      <alignment horizontal="left" indent="2"/>
    </xf>
    <xf numFmtId="164" fontId="3" fillId="2" borderId="11" xfId="0" applyNumberFormat="1" applyFont="1" applyFill="1" applyBorder="1" applyAlignment="1">
      <alignment horizontal="right"/>
    </xf>
    <xf numFmtId="0" fontId="2" fillId="2" borderId="0" xfId="0" applyNumberFormat="1" applyFont="1" applyFill="1" applyBorder="1" applyAlignment="1">
      <alignment vertical="center" wrapText="1"/>
    </xf>
    <xf numFmtId="17" fontId="2" fillId="2" borderId="0" xfId="0" applyNumberFormat="1" applyFont="1" applyFill="1"/>
    <xf numFmtId="16" fontId="2" fillId="2" borderId="0" xfId="0" applyNumberFormat="1" applyFont="1" applyFill="1"/>
    <xf numFmtId="0" fontId="2" fillId="2" borderId="0" xfId="0" applyFont="1" applyFill="1" applyBorder="1" applyAlignment="1">
      <alignment horizontal="left" vertical="center" wrapText="1"/>
    </xf>
    <xf numFmtId="0" fontId="2" fillId="2" borderId="0" xfId="0" applyFont="1" applyFill="1" applyBorder="1" applyAlignment="1"/>
    <xf numFmtId="1" fontId="2" fillId="2" borderId="0" xfId="0" applyNumberFormat="1" applyFont="1" applyFill="1" applyBorder="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Border="1" applyAlignment="1">
      <alignment horizontal="justify" vertical="top" wrapText="1"/>
    </xf>
    <xf numFmtId="0" fontId="2" fillId="2" borderId="0" xfId="0" applyFont="1" applyFill="1" applyBorder="1" applyAlignment="1">
      <alignment vertical="top" wrapText="1"/>
    </xf>
    <xf numFmtId="165" fontId="2" fillId="2" borderId="0" xfId="0" applyNumberFormat="1" applyFont="1" applyFill="1" applyAlignment="1">
      <alignment horizontal="right"/>
    </xf>
    <xf numFmtId="166" fontId="2" fillId="2" borderId="0" xfId="0" applyNumberFormat="1" applyFont="1" applyFill="1" applyAlignment="1">
      <alignment horizontal="left"/>
    </xf>
    <xf numFmtId="164" fontId="2" fillId="2" borderId="49" xfId="0" applyNumberFormat="1" applyFont="1" applyFill="1" applyBorder="1" applyAlignment="1">
      <alignment horizontal="right"/>
    </xf>
    <xf numFmtId="6" fontId="2" fillId="2" borderId="0" xfId="0" applyNumberFormat="1" applyFont="1" applyFill="1" applyAlignment="1">
      <alignment horizontal="left"/>
    </xf>
    <xf numFmtId="164" fontId="2" fillId="2" borderId="50"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2" borderId="23" xfId="0" applyNumberFormat="1" applyFont="1" applyFill="1" applyBorder="1" applyAlignment="1">
      <alignment horizontal="right"/>
    </xf>
    <xf numFmtId="164" fontId="2" fillId="2" borderId="0" xfId="0" applyNumberFormat="1" applyFont="1" applyFill="1"/>
    <xf numFmtId="165" fontId="2" fillId="2" borderId="0" xfId="0" applyNumberFormat="1" applyFont="1" applyFill="1"/>
    <xf numFmtId="0" fontId="3" fillId="2" borderId="5" xfId="0" applyFont="1" applyFill="1" applyBorder="1" applyAlignment="1">
      <alignment horizontal="right"/>
    </xf>
    <xf numFmtId="3" fontId="2" fillId="2" borderId="0" xfId="0" applyNumberFormat="1" applyFont="1" applyFill="1" applyAlignment="1">
      <alignment horizontal="left"/>
    </xf>
    <xf numFmtId="0" fontId="3" fillId="2" borderId="48" xfId="0" applyFont="1" applyFill="1" applyBorder="1" applyAlignment="1">
      <alignment horizontal="right" vertical="center" wrapText="1"/>
    </xf>
    <xf numFmtId="0" fontId="4" fillId="2" borderId="0" xfId="0" applyFont="1" applyFill="1"/>
    <xf numFmtId="0" fontId="3" fillId="2" borderId="12" xfId="0" applyFont="1" applyFill="1" applyBorder="1" applyAlignment="1">
      <alignment horizontal="center" wrapText="1"/>
    </xf>
    <xf numFmtId="165" fontId="2" fillId="2" borderId="1" xfId="0" applyNumberFormat="1" applyFont="1" applyFill="1" applyBorder="1" applyAlignment="1" applyProtection="1">
      <alignment horizontal="right"/>
      <protection locked="0"/>
    </xf>
    <xf numFmtId="9" fontId="2" fillId="2" borderId="1" xfId="1" applyFont="1" applyFill="1" applyBorder="1" applyAlignment="1" applyProtection="1">
      <alignment horizontal="center"/>
      <protection locked="0"/>
    </xf>
    <xf numFmtId="165" fontId="2" fillId="2" borderId="30" xfId="0" applyNumberFormat="1" applyFont="1" applyFill="1" applyBorder="1" applyAlignment="1" applyProtection="1">
      <alignment horizontal="right"/>
      <protection locked="0"/>
    </xf>
    <xf numFmtId="9" fontId="2" fillId="2" borderId="30" xfId="1" applyFont="1" applyFill="1" applyBorder="1" applyAlignment="1" applyProtection="1">
      <alignment horizontal="center"/>
      <protection locked="0"/>
    </xf>
    <xf numFmtId="0" fontId="2" fillId="2" borderId="1" xfId="1" applyNumberFormat="1" applyFont="1" applyFill="1" applyBorder="1" applyAlignment="1" applyProtection="1">
      <alignment horizontal="center"/>
      <protection locked="0"/>
    </xf>
    <xf numFmtId="0" fontId="2" fillId="2" borderId="30" xfId="1"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2" borderId="30" xfId="0" applyNumberFormat="1" applyFont="1" applyFill="1" applyBorder="1" applyAlignment="1" applyProtection="1">
      <alignment horizontal="center"/>
      <protection locked="0"/>
    </xf>
    <xf numFmtId="0" fontId="2" fillId="0" borderId="1" xfId="0" applyFont="1" applyFill="1" applyBorder="1" applyProtection="1">
      <protection locked="0"/>
    </xf>
    <xf numFmtId="165" fontId="2" fillId="2" borderId="1" xfId="0" applyNumberFormat="1" applyFont="1" applyFill="1" applyBorder="1" applyAlignment="1" applyProtection="1">
      <alignment horizontal="center"/>
      <protection locked="0"/>
    </xf>
    <xf numFmtId="0" fontId="2" fillId="2" borderId="1" xfId="0" applyFont="1" applyFill="1" applyBorder="1" applyProtection="1">
      <protection locked="0"/>
    </xf>
    <xf numFmtId="165" fontId="2" fillId="2" borderId="30" xfId="0" applyNumberFormat="1" applyFont="1" applyFill="1" applyBorder="1" applyAlignment="1" applyProtection="1">
      <alignment horizontal="center"/>
      <protection locked="0"/>
    </xf>
    <xf numFmtId="8" fontId="2" fillId="2" borderId="1" xfId="0" applyNumberFormat="1" applyFont="1" applyFill="1" applyBorder="1" applyAlignment="1" applyProtection="1">
      <alignment horizontal="center"/>
      <protection locked="0"/>
    </xf>
    <xf numFmtId="8" fontId="2" fillId="2" borderId="30" xfId="0" applyNumberFormat="1" applyFont="1" applyFill="1" applyBorder="1" applyAlignment="1" applyProtection="1">
      <alignment horizontal="center"/>
      <protection locked="0"/>
    </xf>
    <xf numFmtId="0" fontId="2" fillId="2" borderId="36"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3" fillId="2" borderId="36" xfId="0" applyFont="1" applyFill="1" applyBorder="1" applyAlignment="1" applyProtection="1">
      <alignment horizontal="center" vertical="center" wrapText="1"/>
      <protection locked="0"/>
    </xf>
    <xf numFmtId="0" fontId="2" fillId="2" borderId="36" xfId="0" applyFont="1" applyFill="1" applyBorder="1" applyProtection="1">
      <protection locked="0"/>
    </xf>
    <xf numFmtId="0" fontId="2" fillId="2" borderId="42" xfId="0" applyFont="1" applyFill="1" applyBorder="1" applyProtection="1">
      <protection locked="0"/>
    </xf>
    <xf numFmtId="6" fontId="3" fillId="2" borderId="36" xfId="0" applyNumberFormat="1" applyFont="1" applyFill="1" applyBorder="1" applyAlignment="1" applyProtection="1">
      <alignment horizontal="center"/>
      <protection locked="0"/>
    </xf>
    <xf numFmtId="6" fontId="3" fillId="2" borderId="42" xfId="0" applyNumberFormat="1" applyFont="1" applyFill="1" applyBorder="1" applyAlignment="1" applyProtection="1">
      <alignment horizontal="center"/>
      <protection locked="0"/>
    </xf>
    <xf numFmtId="0" fontId="3" fillId="2" borderId="9" xfId="0" applyFont="1" applyFill="1" applyBorder="1" applyAlignment="1">
      <alignment horizontal="center" wrapText="1"/>
    </xf>
    <xf numFmtId="0" fontId="2" fillId="2" borderId="30" xfId="0" applyFont="1" applyFill="1" applyBorder="1" applyAlignment="1" applyProtection="1">
      <alignment horizontal="center"/>
      <protection locked="0"/>
    </xf>
    <xf numFmtId="0" fontId="2" fillId="2" borderId="58" xfId="1" applyNumberFormat="1" applyFont="1" applyFill="1" applyBorder="1" applyAlignment="1" applyProtection="1">
      <alignment horizontal="center"/>
      <protection locked="0"/>
    </xf>
    <xf numFmtId="0" fontId="2" fillId="2" borderId="0" xfId="0" applyFont="1" applyFill="1" applyProtection="1">
      <protection locked="0"/>
    </xf>
    <xf numFmtId="0" fontId="3" fillId="2" borderId="0" xfId="0" applyFont="1" applyFill="1" applyBorder="1" applyAlignment="1" applyProtection="1">
      <alignment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protection locked="0"/>
    </xf>
    <xf numFmtId="0" fontId="3" fillId="2" borderId="0" xfId="0" applyFont="1" applyFill="1" applyBorder="1" applyAlignment="1" applyProtection="1">
      <alignment horizontal="left" wrapText="1"/>
      <protection locked="0"/>
    </xf>
    <xf numFmtId="165" fontId="2" fillId="2" borderId="0" xfId="0" applyNumberFormat="1" applyFont="1" applyFill="1" applyBorder="1" applyProtection="1">
      <protection locked="0"/>
    </xf>
    <xf numFmtId="165" fontId="3" fillId="2" borderId="0" xfId="0" applyNumberFormat="1" applyFont="1" applyFill="1" applyBorder="1" applyProtection="1">
      <protection locked="0"/>
    </xf>
    <xf numFmtId="0" fontId="2" fillId="2" borderId="0" xfId="0" applyFont="1" applyFill="1" applyBorder="1" applyAlignment="1" applyProtection="1">
      <alignment horizontal="left" vertical="center" wrapText="1"/>
      <protection locked="0"/>
    </xf>
    <xf numFmtId="0" fontId="3" fillId="0" borderId="11" xfId="0" applyFont="1" applyFill="1" applyBorder="1" applyAlignment="1">
      <alignment horizontal="center"/>
    </xf>
    <xf numFmtId="9" fontId="2" fillId="2" borderId="0" xfId="1" applyFont="1" applyFill="1" applyAlignment="1">
      <alignment horizontal="left"/>
    </xf>
    <xf numFmtId="0" fontId="3" fillId="2" borderId="40" xfId="0" applyFont="1" applyFill="1" applyBorder="1" applyAlignment="1">
      <alignment horizontal="center" vertical="center"/>
    </xf>
    <xf numFmtId="8" fontId="3" fillId="0" borderId="43" xfId="0" applyNumberFormat="1" applyFont="1" applyFill="1" applyBorder="1" applyAlignment="1">
      <alignment horizontal="center" wrapText="1"/>
    </xf>
    <xf numFmtId="10" fontId="2" fillId="2" borderId="1" xfId="0" applyNumberFormat="1" applyFont="1" applyFill="1" applyBorder="1" applyAlignment="1" applyProtection="1">
      <alignment horizontal="center"/>
      <protection locked="0"/>
    </xf>
    <xf numFmtId="10" fontId="2" fillId="2" borderId="30"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2" fontId="2" fillId="2" borderId="30" xfId="0" applyNumberFormat="1" applyFont="1" applyFill="1" applyBorder="1" applyAlignment="1" applyProtection="1">
      <alignment horizontal="center"/>
      <protection locked="0"/>
    </xf>
    <xf numFmtId="8" fontId="3" fillId="0" borderId="43" xfId="0" applyNumberFormat="1" applyFont="1" applyFill="1" applyBorder="1" applyAlignment="1">
      <alignment horizontal="center" vertical="center" wrapText="1"/>
    </xf>
    <xf numFmtId="0" fontId="3" fillId="2" borderId="44" xfId="0" applyFont="1" applyFill="1" applyBorder="1" applyAlignment="1">
      <alignment horizontal="center"/>
    </xf>
    <xf numFmtId="0" fontId="2" fillId="2" borderId="30"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3" fillId="2" borderId="4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wrapText="1"/>
    </xf>
    <xf numFmtId="164" fontId="2" fillId="2" borderId="0" xfId="2" applyNumberFormat="1" applyFont="1" applyFill="1" applyBorder="1" applyAlignment="1">
      <alignment vertical="center" wrapText="1"/>
    </xf>
    <xf numFmtId="9" fontId="2" fillId="2" borderId="0" xfId="1" applyFont="1" applyFill="1" applyBorder="1" applyAlignment="1">
      <alignment horizontal="center" vertical="center" wrapText="1"/>
    </xf>
    <xf numFmtId="0" fontId="3" fillId="2" borderId="60" xfId="0" applyFont="1" applyFill="1" applyBorder="1" applyAlignment="1">
      <alignment horizontal="center"/>
    </xf>
    <xf numFmtId="0" fontId="2" fillId="2" borderId="40" xfId="0" applyFont="1" applyFill="1" applyBorder="1" applyAlignment="1" applyProtection="1">
      <alignment horizontal="center"/>
      <protection locked="0"/>
    </xf>
    <xf numFmtId="0" fontId="2" fillId="0" borderId="40" xfId="0" applyFont="1" applyFill="1" applyBorder="1" applyProtection="1">
      <protection locked="0"/>
    </xf>
    <xf numFmtId="165" fontId="2" fillId="2" borderId="40"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wrapText="1"/>
      <protection locked="0"/>
    </xf>
    <xf numFmtId="0" fontId="2" fillId="2" borderId="36" xfId="0" applyFont="1" applyFill="1" applyBorder="1" applyAlignment="1" applyProtection="1">
      <alignment horizontal="left" wrapText="1"/>
      <protection locked="0"/>
    </xf>
    <xf numFmtId="44" fontId="2" fillId="2" borderId="20" xfId="2" applyFont="1" applyFill="1" applyBorder="1" applyAlignment="1">
      <alignment horizontal="center"/>
    </xf>
    <xf numFmtId="2" fontId="2" fillId="2" borderId="12" xfId="0" applyNumberFormat="1" applyFont="1" applyFill="1" applyBorder="1" applyAlignment="1" applyProtection="1">
      <alignment horizontal="center"/>
      <protection locked="0"/>
    </xf>
    <xf numFmtId="8" fontId="2" fillId="2" borderId="12" xfId="0" applyNumberFormat="1" applyFont="1" applyFill="1" applyBorder="1" applyAlignment="1" applyProtection="1">
      <alignment horizontal="center"/>
      <protection locked="0"/>
    </xf>
    <xf numFmtId="165" fontId="3" fillId="2" borderId="11" xfId="0" applyNumberFormat="1" applyFont="1" applyFill="1" applyBorder="1" applyAlignment="1">
      <alignment horizontal="right"/>
    </xf>
    <xf numFmtId="165" fontId="2" fillId="2" borderId="58" xfId="0" applyNumberFormat="1" applyFont="1" applyFill="1" applyBorder="1" applyAlignment="1" applyProtection="1">
      <alignment horizontal="right"/>
      <protection locked="0"/>
    </xf>
    <xf numFmtId="165" fontId="2" fillId="0" borderId="40" xfId="0" applyNumberFormat="1" applyFont="1" applyFill="1" applyBorder="1" applyAlignment="1" applyProtection="1">
      <alignment horizontal="right"/>
      <protection locked="0"/>
    </xf>
    <xf numFmtId="165" fontId="2" fillId="0" borderId="1" xfId="0" applyNumberFormat="1" applyFont="1" applyFill="1" applyBorder="1" applyAlignment="1" applyProtection="1">
      <alignment horizontal="right"/>
      <protection locked="0"/>
    </xf>
    <xf numFmtId="0" fontId="3" fillId="2" borderId="40" xfId="0" applyFont="1" applyFill="1" applyBorder="1" applyAlignment="1">
      <alignment horizontal="center"/>
    </xf>
    <xf numFmtId="168" fontId="2" fillId="2" borderId="1" xfId="2" applyNumberFormat="1" applyFont="1" applyFill="1" applyBorder="1" applyAlignment="1" applyProtection="1">
      <alignment horizontal="center"/>
      <protection locked="0"/>
    </xf>
    <xf numFmtId="168" fontId="2" fillId="2" borderId="58" xfId="2" applyNumberFormat="1" applyFont="1" applyFill="1" applyBorder="1" applyAlignment="1" applyProtection="1">
      <alignment horizontal="center"/>
      <protection locked="0"/>
    </xf>
    <xf numFmtId="0" fontId="2" fillId="2" borderId="12" xfId="0" applyFont="1" applyFill="1" applyBorder="1" applyAlignment="1" applyProtection="1">
      <alignment vertical="top" wrapText="1"/>
      <protection locked="0"/>
    </xf>
    <xf numFmtId="0" fontId="12" fillId="2" borderId="0" xfId="0" applyFont="1" applyFill="1" applyAlignment="1">
      <alignment vertical="center"/>
    </xf>
    <xf numFmtId="0" fontId="12" fillId="2" borderId="0" xfId="0" applyFont="1" applyFill="1"/>
    <xf numFmtId="5" fontId="12" fillId="3" borderId="2" xfId="4" applyNumberFormat="1" applyFont="1" applyFill="1" applyBorder="1" applyAlignment="1">
      <alignment vertical="top"/>
    </xf>
    <xf numFmtId="5" fontId="12" fillId="3" borderId="0" xfId="4" applyNumberFormat="1" applyFont="1" applyFill="1" applyBorder="1"/>
    <xf numFmtId="5" fontId="12" fillId="3" borderId="0" xfId="4" applyNumberFormat="1" applyFont="1" applyFill="1" applyBorder="1" applyAlignment="1">
      <alignment vertical="center"/>
    </xf>
    <xf numFmtId="5" fontId="12" fillId="3" borderId="63" xfId="4" applyNumberFormat="1" applyFont="1" applyFill="1" applyBorder="1"/>
    <xf numFmtId="5" fontId="12" fillId="3" borderId="2" xfId="4" applyNumberFormat="1" applyFont="1" applyFill="1" applyBorder="1"/>
    <xf numFmtId="5" fontId="17" fillId="3" borderId="2" xfId="4" applyNumberFormat="1" applyFont="1" applyFill="1" applyBorder="1"/>
    <xf numFmtId="5" fontId="14" fillId="0" borderId="0" xfId="4" applyNumberFormat="1" applyFont="1"/>
    <xf numFmtId="5" fontId="14" fillId="0" borderId="61" xfId="4" applyNumberFormat="1" applyFont="1" applyBorder="1"/>
    <xf numFmtId="5" fontId="12" fillId="3" borderId="0" xfId="4" applyNumberFormat="1" applyFont="1" applyFill="1" applyBorder="1" applyAlignment="1">
      <alignment vertical="top"/>
    </xf>
    <xf numFmtId="5" fontId="12" fillId="2" borderId="0" xfId="4" applyNumberFormat="1" applyFont="1" applyFill="1" applyBorder="1" applyProtection="1">
      <protection locked="0"/>
    </xf>
    <xf numFmtId="5" fontId="12" fillId="2" borderId="0" xfId="4" applyNumberFormat="1" applyFont="1" applyFill="1" applyBorder="1" applyAlignment="1" applyProtection="1"/>
    <xf numFmtId="5" fontId="12" fillId="2" borderId="1" xfId="4" applyNumberFormat="1" applyFont="1" applyFill="1" applyBorder="1" applyProtection="1">
      <protection locked="0"/>
    </xf>
    <xf numFmtId="5" fontId="12" fillId="2" borderId="63" xfId="4" applyNumberFormat="1" applyFont="1" applyFill="1" applyBorder="1" applyProtection="1">
      <protection locked="0"/>
    </xf>
    <xf numFmtId="5" fontId="14" fillId="2" borderId="0" xfId="4" applyNumberFormat="1" applyFont="1" applyFill="1" applyBorder="1"/>
    <xf numFmtId="5" fontId="14" fillId="2" borderId="2" xfId="4" applyNumberFormat="1" applyFont="1" applyFill="1" applyBorder="1"/>
    <xf numFmtId="5" fontId="12" fillId="0" borderId="2" xfId="4" applyNumberFormat="1" applyFont="1" applyFill="1" applyBorder="1" applyAlignment="1" applyProtection="1">
      <alignment vertical="center"/>
      <protection locked="0"/>
    </xf>
    <xf numFmtId="5" fontId="12" fillId="3" borderId="1" xfId="4" applyNumberFormat="1" applyFont="1" applyFill="1" applyBorder="1" applyAlignment="1" applyProtection="1">
      <alignment vertical="center"/>
    </xf>
    <xf numFmtId="5" fontId="14" fillId="5" borderId="1" xfId="4" applyNumberFormat="1" applyFont="1" applyFill="1" applyBorder="1" applyAlignment="1">
      <alignment vertical="center"/>
    </xf>
    <xf numFmtId="0" fontId="13" fillId="2" borderId="0" xfId="0" applyFont="1" applyFill="1"/>
    <xf numFmtId="0" fontId="12" fillId="0" borderId="0" xfId="0" applyFont="1"/>
    <xf numFmtId="0" fontId="14" fillId="4" borderId="65" xfId="0" applyFont="1" applyFill="1" applyBorder="1" applyAlignment="1" applyProtection="1">
      <protection locked="0"/>
    </xf>
    <xf numFmtId="0" fontId="12" fillId="2" borderId="0" xfId="0" applyFont="1" applyFill="1" applyBorder="1"/>
    <xf numFmtId="0" fontId="14" fillId="4" borderId="0" xfId="0" applyFont="1" applyFill="1" applyBorder="1" applyAlignment="1" applyProtection="1">
      <protection locked="0"/>
    </xf>
    <xf numFmtId="0" fontId="14" fillId="0" borderId="5" xfId="0" applyFont="1" applyBorder="1" applyAlignment="1">
      <alignment horizontal="center"/>
    </xf>
    <xf numFmtId="0" fontId="14" fillId="2" borderId="0" xfId="0" applyFont="1" applyFill="1" applyAlignment="1"/>
    <xf numFmtId="0" fontId="14" fillId="2" borderId="0" xfId="0" applyFont="1" applyFill="1" applyBorder="1" applyAlignment="1">
      <alignment horizontal="center"/>
    </xf>
    <xf numFmtId="0" fontId="12" fillId="2" borderId="0" xfId="0" applyFont="1" applyFill="1" applyAlignment="1">
      <alignment vertical="top"/>
    </xf>
    <xf numFmtId="0" fontId="12" fillId="0" borderId="0" xfId="0" applyFont="1" applyAlignment="1">
      <alignment vertical="top"/>
    </xf>
    <xf numFmtId="0" fontId="14" fillId="2" borderId="64"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right"/>
    </xf>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14" fillId="2" borderId="0" xfId="0" applyFont="1" applyFill="1" applyAlignment="1">
      <alignment vertical="center"/>
    </xf>
    <xf numFmtId="5" fontId="12" fillId="5" borderId="1" xfId="0" applyNumberFormat="1" applyFont="1" applyFill="1" applyBorder="1" applyAlignment="1">
      <alignment vertical="center" wrapText="1"/>
    </xf>
    <xf numFmtId="0" fontId="12" fillId="0" borderId="0" xfId="0" applyFont="1" applyAlignment="1">
      <alignment vertical="center"/>
    </xf>
    <xf numFmtId="0" fontId="15" fillId="2" borderId="0" xfId="0" applyFont="1" applyFill="1" applyBorder="1" applyAlignment="1">
      <alignment horizontal="left" wrapText="1"/>
    </xf>
    <xf numFmtId="5" fontId="12" fillId="2" borderId="0" xfId="0" applyNumberFormat="1" applyFont="1" applyFill="1" applyBorder="1" applyAlignment="1">
      <alignment vertical="center" wrapText="1"/>
    </xf>
    <xf numFmtId="0" fontId="14" fillId="0" borderId="0" xfId="0" applyFont="1" applyBorder="1" applyAlignment="1">
      <alignment horizontal="center" wrapText="1"/>
    </xf>
    <xf numFmtId="0" fontId="14" fillId="2" borderId="0" xfId="0" applyFont="1" applyFill="1" applyBorder="1" applyAlignment="1">
      <alignment horizontal="center" wrapText="1"/>
    </xf>
    <xf numFmtId="0" fontId="16" fillId="0" borderId="0" xfId="0" applyFont="1" applyFill="1" applyAlignment="1">
      <alignment horizontal="center" wrapText="1"/>
    </xf>
    <xf numFmtId="0" fontId="12" fillId="2" borderId="62" xfId="0" applyFont="1" applyFill="1" applyBorder="1" applyAlignment="1">
      <alignment horizontal="left" wrapText="1"/>
    </xf>
    <xf numFmtId="0" fontId="14" fillId="2" borderId="64" xfId="0" applyFont="1" applyFill="1" applyBorder="1" applyAlignment="1">
      <alignment horizontal="center" wrapText="1"/>
    </xf>
    <xf numFmtId="0" fontId="14" fillId="2" borderId="62" xfId="0" applyFont="1" applyFill="1" applyBorder="1" applyAlignment="1">
      <alignment horizontal="right"/>
    </xf>
    <xf numFmtId="5" fontId="12" fillId="5" borderId="2" xfId="0" applyNumberFormat="1" applyFont="1" applyFill="1" applyBorder="1"/>
    <xf numFmtId="0" fontId="14" fillId="2" borderId="8" xfId="0" applyFont="1" applyFill="1" applyBorder="1" applyAlignment="1">
      <alignment horizontal="right"/>
    </xf>
    <xf numFmtId="0" fontId="15" fillId="2" borderId="0" xfId="0" applyFont="1" applyFill="1" applyAlignment="1">
      <alignment vertical="center"/>
    </xf>
    <xf numFmtId="5" fontId="17" fillId="5" borderId="2" xfId="0" applyNumberFormat="1" applyFont="1" applyFill="1" applyBorder="1"/>
    <xf numFmtId="0" fontId="17" fillId="2" borderId="0" xfId="0" applyFont="1" applyFill="1"/>
    <xf numFmtId="0" fontId="17" fillId="0" borderId="0" xfId="0" applyFont="1"/>
    <xf numFmtId="0" fontId="14" fillId="0" borderId="3" xfId="0" applyFont="1" applyBorder="1" applyAlignment="1">
      <alignment vertical="center"/>
    </xf>
    <xf numFmtId="0" fontId="12" fillId="2" borderId="4" xfId="0" applyFont="1" applyFill="1" applyBorder="1"/>
    <xf numFmtId="0" fontId="14" fillId="0" borderId="62" xfId="0" applyFont="1" applyBorder="1" applyAlignment="1">
      <alignment vertical="center"/>
    </xf>
    <xf numFmtId="5" fontId="14" fillId="2" borderId="0" xfId="0" applyNumberFormat="1" applyFont="1" applyFill="1" applyBorder="1"/>
    <xf numFmtId="0" fontId="14" fillId="2" borderId="62" xfId="0" applyFont="1" applyFill="1" applyBorder="1"/>
    <xf numFmtId="0" fontId="12" fillId="2" borderId="62" xfId="0" applyFont="1" applyFill="1" applyBorder="1"/>
    <xf numFmtId="9" fontId="14" fillId="5" borderId="1" xfId="0" applyNumberFormat="1" applyFont="1" applyFill="1" applyBorder="1" applyAlignment="1" applyProtection="1">
      <alignment vertical="center"/>
      <protection locked="0"/>
    </xf>
    <xf numFmtId="9" fontId="12" fillId="0" borderId="0" xfId="0" applyNumberFormat="1" applyFont="1"/>
    <xf numFmtId="0" fontId="12" fillId="2" borderId="64" xfId="0" applyFont="1" applyFill="1" applyBorder="1"/>
    <xf numFmtId="0" fontId="11" fillId="2" borderId="0" xfId="0" applyFont="1" applyFill="1"/>
    <xf numFmtId="0" fontId="0" fillId="2" borderId="0" xfId="0" applyFill="1"/>
    <xf numFmtId="0" fontId="11" fillId="2" borderId="0" xfId="0" applyFont="1" applyFill="1" applyAlignment="1">
      <alignment vertical="top"/>
    </xf>
    <xf numFmtId="0" fontId="0" fillId="2" borderId="0" xfId="0" applyFill="1" applyAlignment="1">
      <alignment vertical="top"/>
    </xf>
    <xf numFmtId="0" fontId="0" fillId="2" borderId="0" xfId="0" applyFill="1" applyAlignment="1">
      <alignment wrapText="1"/>
    </xf>
    <xf numFmtId="0" fontId="18" fillId="2" borderId="0" xfId="0" applyFont="1" applyFill="1"/>
    <xf numFmtId="0" fontId="14" fillId="2" borderId="0" xfId="0" applyFont="1" applyFill="1" applyAlignment="1">
      <alignment vertical="top"/>
    </xf>
    <xf numFmtId="164" fontId="2" fillId="2" borderId="1" xfId="0" applyNumberFormat="1" applyFont="1" applyFill="1" applyBorder="1" applyAlignment="1" applyProtection="1">
      <alignment horizontal="right"/>
      <protection locked="0"/>
    </xf>
    <xf numFmtId="0" fontId="18" fillId="2" borderId="0" xfId="0" applyFont="1" applyFill="1" applyAlignment="1">
      <alignment horizontal="left"/>
    </xf>
    <xf numFmtId="0" fontId="0" fillId="2" borderId="0" xfId="0" applyFill="1" applyAlignment="1">
      <alignment horizontal="left"/>
    </xf>
    <xf numFmtId="165" fontId="0" fillId="2" borderId="0" xfId="0" applyNumberFormat="1" applyFill="1"/>
    <xf numFmtId="9" fontId="0" fillId="2" borderId="0" xfId="0" applyNumberFormat="1" applyFill="1"/>
    <xf numFmtId="5" fontId="14" fillId="3" borderId="1" xfId="0" applyNumberFormat="1" applyFont="1" applyFill="1" applyBorder="1" applyAlignment="1">
      <alignment vertical="center"/>
    </xf>
    <xf numFmtId="0" fontId="14" fillId="0" borderId="23" xfId="0" applyFont="1" applyFill="1" applyBorder="1" applyAlignment="1">
      <alignment horizontal="right"/>
    </xf>
    <xf numFmtId="0" fontId="14" fillId="0" borderId="24" xfId="0" applyFont="1" applyFill="1" applyBorder="1" applyAlignment="1">
      <alignment horizontal="right"/>
    </xf>
    <xf numFmtId="0" fontId="20"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23" fillId="2" borderId="46" xfId="0" applyFont="1" applyFill="1" applyBorder="1" applyAlignment="1">
      <alignment vertical="center"/>
    </xf>
    <xf numFmtId="9" fontId="23" fillId="2" borderId="69" xfId="1" applyFont="1" applyFill="1" applyBorder="1" applyAlignment="1" applyProtection="1">
      <alignment horizontal="center" vertical="center"/>
      <protection locked="0"/>
    </xf>
    <xf numFmtId="0" fontId="23" fillId="2" borderId="27" xfId="0" applyFont="1" applyFill="1" applyBorder="1" applyAlignment="1">
      <alignment vertical="center"/>
    </xf>
    <xf numFmtId="44" fontId="23" fillId="2" borderId="36" xfId="0" applyNumberFormat="1" applyFont="1" applyFill="1" applyBorder="1" applyAlignment="1" applyProtection="1">
      <alignment vertical="center"/>
      <protection locked="0"/>
    </xf>
    <xf numFmtId="0" fontId="27" fillId="4" borderId="29" xfId="0" applyFont="1" applyFill="1" applyBorder="1" applyAlignment="1">
      <alignment horizontal="left" vertical="center" wrapText="1"/>
    </xf>
    <xf numFmtId="0" fontId="28" fillId="2" borderId="0" xfId="0" applyFont="1" applyFill="1"/>
    <xf numFmtId="0" fontId="11" fillId="2" borderId="19" xfId="0" applyFont="1" applyFill="1" applyBorder="1"/>
    <xf numFmtId="0" fontId="0" fillId="2" borderId="19" xfId="0" applyFill="1" applyBorder="1"/>
    <xf numFmtId="0" fontId="11" fillId="2" borderId="0" xfId="0" applyFont="1" applyFill="1" applyBorder="1"/>
    <xf numFmtId="0" fontId="0" fillId="2" borderId="0" xfId="0" applyFill="1" applyBorder="1"/>
    <xf numFmtId="0" fontId="29" fillId="2" borderId="0" xfId="0" applyFont="1" applyFill="1"/>
    <xf numFmtId="0" fontId="3" fillId="2" borderId="40" xfId="0" applyNumberFormat="1" applyFont="1" applyFill="1" applyBorder="1" applyAlignment="1">
      <alignment horizontal="center" wrapText="1"/>
    </xf>
    <xf numFmtId="2" fontId="2" fillId="2" borderId="1" xfId="0" applyNumberFormat="1" applyFont="1" applyFill="1" applyBorder="1" applyAlignment="1" applyProtection="1">
      <alignment horizontal="center"/>
      <protection locked="0"/>
    </xf>
    <xf numFmtId="2" fontId="2" fillId="2" borderId="58" xfId="0" applyNumberFormat="1" applyFont="1" applyFill="1" applyBorder="1" applyAlignment="1" applyProtection="1">
      <alignment horizontal="center"/>
      <protection locked="0"/>
    </xf>
    <xf numFmtId="2" fontId="2" fillId="2" borderId="40" xfId="0" applyNumberFormat="1" applyFont="1" applyFill="1" applyBorder="1" applyAlignment="1" applyProtection="1">
      <alignment horizontal="center"/>
      <protection locked="0"/>
    </xf>
    <xf numFmtId="0" fontId="18" fillId="2" borderId="0" xfId="0" applyFont="1" applyFill="1" applyAlignment="1">
      <alignment horizontal="left"/>
    </xf>
    <xf numFmtId="0" fontId="12" fillId="6" borderId="0" xfId="0" applyFont="1" applyFill="1"/>
    <xf numFmtId="0" fontId="12" fillId="6" borderId="0" xfId="0" applyFont="1" applyFill="1" applyAlignment="1">
      <alignment vertical="top"/>
    </xf>
    <xf numFmtId="0" fontId="12" fillId="6" borderId="0" xfId="0" applyFont="1" applyFill="1" applyAlignment="1">
      <alignment vertical="center"/>
    </xf>
    <xf numFmtId="0" fontId="17" fillId="6" borderId="0" xfId="0" applyFont="1" applyFill="1"/>
    <xf numFmtId="44" fontId="32" fillId="4" borderId="36" xfId="0" applyNumberFormat="1" applyFont="1" applyFill="1" applyBorder="1" applyAlignment="1">
      <alignment vertical="center"/>
    </xf>
    <xf numFmtId="0" fontId="3" fillId="2" borderId="9"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2" fillId="2" borderId="1"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3" fillId="2" borderId="33" xfId="0" applyFont="1" applyFill="1" applyBorder="1" applyAlignment="1">
      <alignment horizontal="center"/>
    </xf>
    <xf numFmtId="0" fontId="3" fillId="2" borderId="35" xfId="0" applyFont="1" applyFill="1" applyBorder="1" applyAlignment="1">
      <alignment horizontal="center"/>
    </xf>
    <xf numFmtId="0" fontId="3" fillId="2" borderId="40" xfId="0" applyFont="1" applyFill="1" applyBorder="1" applyAlignment="1">
      <alignment horizontal="center"/>
    </xf>
    <xf numFmtId="2" fontId="2" fillId="2" borderId="3" xfId="0" applyNumberFormat="1" applyFont="1" applyFill="1" applyBorder="1" applyAlignment="1" applyProtection="1">
      <alignment horizontal="center"/>
      <protection locked="0"/>
    </xf>
    <xf numFmtId="2" fontId="2" fillId="2" borderId="2" xfId="0" applyNumberFormat="1" applyFont="1" applyFill="1" applyBorder="1" applyAlignment="1" applyProtection="1">
      <alignment horizontal="center"/>
      <protection locked="0"/>
    </xf>
    <xf numFmtId="2" fontId="2" fillId="2" borderId="31" xfId="0" applyNumberFormat="1" applyFont="1" applyFill="1" applyBorder="1" applyAlignment="1" applyProtection="1">
      <alignment horizontal="center"/>
      <protection locked="0"/>
    </xf>
    <xf numFmtId="2" fontId="2" fillId="2" borderId="37" xfId="0" applyNumberFormat="1" applyFont="1" applyFill="1" applyBorder="1" applyAlignment="1" applyProtection="1">
      <alignment horizontal="center"/>
      <protection locked="0"/>
    </xf>
    <xf numFmtId="0" fontId="3" fillId="2" borderId="39" xfId="0" applyFont="1" applyFill="1" applyBorder="1" applyAlignment="1">
      <alignment horizontal="center"/>
    </xf>
    <xf numFmtId="0" fontId="2" fillId="2" borderId="40" xfId="0" applyFont="1" applyFill="1" applyBorder="1" applyAlignment="1">
      <alignment horizontal="center"/>
    </xf>
    <xf numFmtId="0" fontId="3" fillId="2" borderId="47" xfId="0" applyFont="1" applyFill="1" applyBorder="1" applyAlignment="1">
      <alignment horizontal="center"/>
    </xf>
    <xf numFmtId="0" fontId="3" fillId="2" borderId="26" xfId="0" applyFont="1" applyFill="1" applyBorder="1" applyAlignment="1">
      <alignment horizontal="center"/>
    </xf>
    <xf numFmtId="0" fontId="3" fillId="2" borderId="54" xfId="0" applyFont="1" applyFill="1" applyBorder="1" applyAlignment="1">
      <alignment horizontal="center"/>
    </xf>
    <xf numFmtId="0" fontId="2" fillId="2" borderId="5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center"/>
      <protection locked="0"/>
    </xf>
    <xf numFmtId="8" fontId="2" fillId="2" borderId="52" xfId="0" applyNumberFormat="1" applyFont="1" applyFill="1" applyBorder="1" applyAlignment="1" applyProtection="1">
      <alignment horizontal="left" wrapText="1"/>
      <protection locked="0"/>
    </xf>
    <xf numFmtId="8" fontId="2" fillId="2" borderId="4" xfId="0" applyNumberFormat="1" applyFont="1" applyFill="1" applyBorder="1" applyAlignment="1" applyProtection="1">
      <alignment horizontal="left" wrapText="1"/>
      <protection locked="0"/>
    </xf>
    <xf numFmtId="8" fontId="2" fillId="2" borderId="2" xfId="0" applyNumberFormat="1" applyFont="1" applyFill="1" applyBorder="1" applyAlignment="1" applyProtection="1">
      <alignment horizontal="left" wrapText="1"/>
      <protection locked="0"/>
    </xf>
    <xf numFmtId="0" fontId="2" fillId="2" borderId="3"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27"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2" borderId="58" xfId="0" applyFont="1" applyFill="1" applyBorder="1" applyAlignment="1" applyProtection="1">
      <alignment horizontal="center"/>
      <protection locked="0"/>
    </xf>
    <xf numFmtId="0" fontId="2" fillId="2" borderId="30" xfId="0" applyFont="1" applyFill="1" applyBorder="1" applyAlignment="1" applyProtection="1">
      <alignment horizontal="left"/>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31"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3" fillId="3" borderId="13"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2" fillId="3" borderId="18"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2" borderId="5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3" fillId="2" borderId="52" xfId="0" applyFont="1" applyFill="1" applyBorder="1" applyAlignment="1">
      <alignment horizontal="right"/>
    </xf>
    <xf numFmtId="0" fontId="3" fillId="2" borderId="56" xfId="0" applyFont="1" applyFill="1" applyBorder="1" applyAlignment="1">
      <alignment horizontal="right"/>
    </xf>
    <xf numFmtId="0" fontId="3" fillId="2" borderId="25" xfId="0" applyFont="1" applyFill="1" applyBorder="1" applyAlignment="1">
      <alignment horizontal="center"/>
    </xf>
    <xf numFmtId="0" fontId="2" fillId="2" borderId="0" xfId="0" applyFont="1" applyFill="1" applyBorder="1" applyAlignment="1">
      <alignment horizontal="left" wrapText="1"/>
    </xf>
    <xf numFmtId="8" fontId="2" fillId="2" borderId="51" xfId="0" applyNumberFormat="1" applyFont="1" applyFill="1" applyBorder="1" applyAlignment="1" applyProtection="1">
      <alignment horizontal="left" wrapText="1"/>
      <protection locked="0"/>
    </xf>
    <xf numFmtId="8" fontId="2" fillId="2" borderId="48" xfId="0" applyNumberFormat="1" applyFont="1" applyFill="1" applyBorder="1" applyAlignment="1" applyProtection="1">
      <alignment horizontal="left" wrapText="1"/>
      <protection locked="0"/>
    </xf>
    <xf numFmtId="8" fontId="2" fillId="2" borderId="37" xfId="0" applyNumberFormat="1" applyFont="1" applyFill="1" applyBorder="1" applyAlignment="1" applyProtection="1">
      <alignment horizontal="left" wrapText="1"/>
      <protection locked="0"/>
    </xf>
    <xf numFmtId="0" fontId="3" fillId="0" borderId="51" xfId="0" applyFont="1" applyFill="1" applyBorder="1" applyAlignment="1">
      <alignment horizontal="left" indent="2"/>
    </xf>
    <xf numFmtId="0" fontId="3" fillId="0" borderId="57" xfId="0" applyFont="1" applyFill="1" applyBorder="1" applyAlignment="1">
      <alignment horizontal="left" indent="2"/>
    </xf>
    <xf numFmtId="0" fontId="2" fillId="2" borderId="29" xfId="0" applyFont="1" applyFill="1" applyBorder="1" applyAlignment="1" applyProtection="1">
      <alignment horizontal="left"/>
      <protection locked="0"/>
    </xf>
    <xf numFmtId="0" fontId="3" fillId="2" borderId="9" xfId="0" applyFont="1" applyFill="1" applyBorder="1" applyAlignment="1">
      <alignment horizontal="center"/>
    </xf>
    <xf numFmtId="0" fontId="3" fillId="2" borderId="38" xfId="0" applyFont="1" applyFill="1" applyBorder="1" applyAlignment="1">
      <alignment horizontal="center"/>
    </xf>
    <xf numFmtId="0" fontId="2" fillId="2" borderId="3"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2" borderId="2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2" fillId="3" borderId="16"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17" xfId="0" applyFont="1" applyFill="1" applyBorder="1" applyAlignment="1">
      <alignment horizontal="justify" vertical="top" wrapText="1"/>
    </xf>
    <xf numFmtId="0" fontId="2" fillId="2" borderId="27"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53" xfId="0" applyFont="1" applyFill="1" applyBorder="1" applyAlignment="1" applyProtection="1">
      <alignment horizontal="center"/>
      <protection locked="0"/>
    </xf>
    <xf numFmtId="0" fontId="3" fillId="2" borderId="9" xfId="0" applyFont="1" applyFill="1" applyBorder="1" applyAlignment="1">
      <alignment horizontal="right"/>
    </xf>
    <xf numFmtId="0" fontId="3" fillId="2" borderId="10" xfId="0" applyFont="1" applyFill="1" applyBorder="1" applyAlignment="1">
      <alignment horizontal="right"/>
    </xf>
    <xf numFmtId="0" fontId="3" fillId="2" borderId="0" xfId="0" applyFont="1" applyFill="1" applyAlignment="1"/>
    <xf numFmtId="0" fontId="2" fillId="2" borderId="3" xfId="0" applyFont="1" applyFill="1" applyBorder="1" applyAlignment="1" applyProtection="1">
      <alignment horizontal="left" wrapText="1"/>
      <protection locked="0"/>
    </xf>
    <xf numFmtId="0" fontId="3" fillId="2" borderId="47" xfId="0" applyFont="1" applyFill="1" applyBorder="1" applyAlignment="1">
      <alignment horizontal="center" vertical="center"/>
    </xf>
    <xf numFmtId="0" fontId="2" fillId="2" borderId="31" xfId="0" applyFont="1" applyFill="1" applyBorder="1" applyAlignment="1" applyProtection="1">
      <alignment horizontal="left" wrapText="1"/>
      <protection locked="0"/>
    </xf>
    <xf numFmtId="0" fontId="2" fillId="2" borderId="48" xfId="0" applyFont="1" applyFill="1" applyBorder="1" applyAlignment="1" applyProtection="1">
      <alignment horizontal="left" wrapText="1"/>
      <protection locked="0"/>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3" fillId="3" borderId="13" xfId="0" applyFont="1" applyFill="1" applyBorder="1" applyAlignment="1">
      <alignment vertical="top" wrapText="1"/>
    </xf>
    <xf numFmtId="0" fontId="2" fillId="3" borderId="14" xfId="0" applyFont="1" applyFill="1" applyBorder="1" applyAlignment="1">
      <alignment vertical="top" wrapText="1"/>
    </xf>
    <xf numFmtId="0" fontId="2" fillId="3" borderId="15"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20" xfId="0" applyFont="1" applyFill="1" applyBorder="1" applyAlignment="1">
      <alignment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2" fillId="2" borderId="52"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10" fontId="2" fillId="2" borderId="31" xfId="1" applyNumberFormat="1" applyFont="1" applyFill="1" applyBorder="1" applyAlignment="1" applyProtection="1">
      <alignment horizontal="center" wrapText="1"/>
      <protection locked="0"/>
    </xf>
    <xf numFmtId="10" fontId="2" fillId="2" borderId="48" xfId="1" applyNumberFormat="1" applyFont="1" applyFill="1" applyBorder="1" applyAlignment="1" applyProtection="1">
      <alignment horizontal="center" wrapText="1"/>
      <protection locked="0"/>
    </xf>
    <xf numFmtId="0" fontId="3" fillId="2" borderId="55" xfId="0" applyFont="1" applyFill="1" applyBorder="1" applyAlignment="1">
      <alignment horizontal="center"/>
    </xf>
    <xf numFmtId="10" fontId="2" fillId="2" borderId="3" xfId="1" applyNumberFormat="1" applyFont="1" applyFill="1" applyBorder="1" applyAlignment="1" applyProtection="1">
      <alignment horizontal="center" wrapText="1"/>
      <protection locked="0"/>
    </xf>
    <xf numFmtId="10" fontId="2" fillId="2" borderId="2" xfId="1" applyNumberFormat="1" applyFont="1" applyFill="1" applyBorder="1" applyAlignment="1" applyProtection="1">
      <alignment horizontal="center" wrapText="1"/>
      <protection locked="0"/>
    </xf>
    <xf numFmtId="0" fontId="2" fillId="2" borderId="52" xfId="0" applyFont="1" applyFill="1" applyBorder="1" applyAlignment="1" applyProtection="1">
      <alignment horizontal="center" wrapText="1"/>
      <protection locked="0"/>
    </xf>
    <xf numFmtId="0" fontId="3" fillId="2" borderId="54"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10" fontId="2" fillId="2" borderId="4" xfId="1" applyNumberFormat="1" applyFont="1" applyFill="1" applyBorder="1" applyAlignment="1" applyProtection="1">
      <alignment horizontal="center" wrapText="1"/>
      <protection locked="0"/>
    </xf>
    <xf numFmtId="0" fontId="3" fillId="0" borderId="0"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2" fillId="2" borderId="3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right"/>
    </xf>
    <xf numFmtId="0" fontId="3" fillId="2" borderId="31" xfId="0" applyFont="1" applyFill="1" applyBorder="1" applyAlignment="1">
      <alignment horizontal="right"/>
    </xf>
    <xf numFmtId="0" fontId="3" fillId="2" borderId="44" xfId="0" applyFont="1" applyFill="1" applyBorder="1" applyAlignment="1">
      <alignment horizontal="center"/>
    </xf>
    <xf numFmtId="0" fontId="3" fillId="2" borderId="59" xfId="0" applyFont="1" applyFill="1" applyBorder="1" applyAlignment="1">
      <alignment horizontal="center"/>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11" xfId="0" applyFont="1" applyFill="1" applyBorder="1" applyAlignment="1">
      <alignment horizontal="right"/>
    </xf>
    <xf numFmtId="0" fontId="3" fillId="0" borderId="52" xfId="0" applyFont="1" applyFill="1" applyBorder="1" applyAlignment="1">
      <alignment horizontal="left" indent="2"/>
    </xf>
    <xf numFmtId="0" fontId="3" fillId="0" borderId="56" xfId="0" applyFont="1" applyFill="1" applyBorder="1" applyAlignment="1">
      <alignment horizontal="left" indent="2"/>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0" borderId="52" xfId="0" applyFont="1" applyFill="1" applyBorder="1" applyAlignment="1">
      <alignment horizontal="left"/>
    </xf>
    <xf numFmtId="0" fontId="3" fillId="0" borderId="56" xfId="0" applyFont="1" applyFill="1" applyBorder="1" applyAlignment="1">
      <alignment horizontal="left"/>
    </xf>
    <xf numFmtId="0" fontId="3" fillId="2" borderId="39" xfId="0" applyFont="1" applyFill="1" applyBorder="1" applyAlignment="1">
      <alignment horizontal="right"/>
    </xf>
    <xf numFmtId="0" fontId="3" fillId="2" borderId="47" xfId="0" applyFont="1" applyFill="1" applyBorder="1" applyAlignment="1">
      <alignment horizontal="right"/>
    </xf>
    <xf numFmtId="0" fontId="10" fillId="2" borderId="0" xfId="0" applyFont="1" applyFill="1" applyBorder="1" applyAlignment="1">
      <alignment horizontal="center" vertical="center"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2" fillId="3" borderId="13" xfId="0" applyNumberFormat="1" applyFont="1" applyFill="1" applyBorder="1" applyAlignment="1">
      <alignment horizontal="left" vertical="center" wrapText="1"/>
    </xf>
    <xf numFmtId="0" fontId="2" fillId="3" borderId="14" xfId="0" applyNumberFormat="1" applyFont="1" applyFill="1" applyBorder="1" applyAlignment="1">
      <alignment horizontal="left" vertical="center" wrapText="1"/>
    </xf>
    <xf numFmtId="0" fontId="2" fillId="3" borderId="15" xfId="0" applyNumberFormat="1" applyFont="1" applyFill="1" applyBorder="1" applyAlignment="1">
      <alignment horizontal="left" vertical="center" wrapText="1"/>
    </xf>
    <xf numFmtId="0" fontId="2" fillId="3" borderId="16"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17" xfId="0" applyNumberFormat="1" applyFont="1" applyFill="1" applyBorder="1" applyAlignment="1">
      <alignment horizontal="left" vertical="center" wrapText="1"/>
    </xf>
    <xf numFmtId="0" fontId="2" fillId="3" borderId="18" xfId="0" applyNumberFormat="1" applyFont="1" applyFill="1" applyBorder="1" applyAlignment="1">
      <alignment horizontal="left" vertical="center" wrapText="1"/>
    </xf>
    <xf numFmtId="0" fontId="2" fillId="3" borderId="19" xfId="0" applyNumberFormat="1" applyFont="1" applyFill="1" applyBorder="1" applyAlignment="1">
      <alignment horizontal="left" vertical="center" wrapText="1"/>
    </xf>
    <xf numFmtId="0" fontId="2" fillId="3" borderId="20" xfId="0" applyNumberFormat="1" applyFont="1" applyFill="1" applyBorder="1" applyAlignment="1">
      <alignment horizontal="left" vertical="center" wrapText="1"/>
    </xf>
    <xf numFmtId="0" fontId="2" fillId="2" borderId="31" xfId="0" applyNumberFormat="1" applyFont="1" applyFill="1" applyBorder="1" applyAlignment="1" applyProtection="1">
      <alignment horizontal="center"/>
      <protection locked="0"/>
    </xf>
    <xf numFmtId="0" fontId="2" fillId="2" borderId="37" xfId="0" applyNumberFormat="1" applyFont="1" applyFill="1" applyBorder="1" applyAlignment="1" applyProtection="1">
      <alignment horizontal="center"/>
      <protection locked="0"/>
    </xf>
    <xf numFmtId="0" fontId="2" fillId="2" borderId="39"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51" xfId="0" applyFont="1" applyFill="1" applyBorder="1" applyAlignment="1" applyProtection="1">
      <alignment wrapText="1"/>
      <protection locked="0"/>
    </xf>
    <xf numFmtId="0" fontId="2" fillId="2" borderId="48" xfId="0" applyFont="1" applyFill="1" applyBorder="1" applyAlignment="1" applyProtection="1">
      <alignment wrapText="1"/>
      <protection locked="0"/>
    </xf>
    <xf numFmtId="0" fontId="3" fillId="2" borderId="18" xfId="0" applyFont="1" applyFill="1" applyBorder="1" applyAlignment="1">
      <alignment horizontal="left"/>
    </xf>
    <xf numFmtId="0" fontId="3" fillId="2" borderId="53" xfId="0" applyFont="1" applyFill="1" applyBorder="1" applyAlignment="1">
      <alignment horizontal="left"/>
    </xf>
    <xf numFmtId="0" fontId="2" fillId="2" borderId="51"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xf>
    <xf numFmtId="2" fontId="2" fillId="2" borderId="3" xfId="0" applyNumberFormat="1"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wrapText="1"/>
      <protection locked="0"/>
    </xf>
    <xf numFmtId="2" fontId="2" fillId="2" borderId="31" xfId="0" applyNumberFormat="1" applyFont="1" applyFill="1" applyBorder="1" applyAlignment="1" applyProtection="1">
      <alignment horizontal="center" wrapText="1"/>
      <protection locked="0"/>
    </xf>
    <xf numFmtId="2" fontId="2" fillId="2" borderId="37" xfId="0" applyNumberFormat="1" applyFont="1" applyFill="1" applyBorder="1" applyAlignment="1" applyProtection="1">
      <alignment horizontal="center" wrapText="1"/>
      <protection locked="0"/>
    </xf>
    <xf numFmtId="0" fontId="3" fillId="2" borderId="47" xfId="0" applyNumberFormat="1" applyFont="1" applyFill="1" applyBorder="1" applyAlignment="1">
      <alignment horizontal="center"/>
    </xf>
    <xf numFmtId="0" fontId="3" fillId="2" borderId="54" xfId="0" applyNumberFormat="1" applyFont="1" applyFill="1" applyBorder="1" applyAlignment="1">
      <alignment horizontal="center"/>
    </xf>
    <xf numFmtId="8" fontId="3" fillId="2" borderId="47" xfId="0" applyNumberFormat="1" applyFont="1" applyFill="1" applyBorder="1" applyAlignment="1">
      <alignment horizontal="center"/>
    </xf>
    <xf numFmtId="8" fontId="3" fillId="2" borderId="54" xfId="0" applyNumberFormat="1" applyFont="1" applyFill="1" applyBorder="1" applyAlignment="1">
      <alignment horizontal="center"/>
    </xf>
    <xf numFmtId="1" fontId="2" fillId="2" borderId="3" xfId="0" applyNumberFormat="1" applyFont="1" applyFill="1" applyBorder="1" applyAlignment="1" applyProtection="1">
      <alignment horizontal="center"/>
      <protection locked="0"/>
    </xf>
    <xf numFmtId="1" fontId="2" fillId="2" borderId="2" xfId="0" applyNumberFormat="1" applyFont="1" applyFill="1" applyBorder="1" applyAlignment="1" applyProtection="1">
      <alignment horizontal="center"/>
      <protection locked="0"/>
    </xf>
    <xf numFmtId="0" fontId="3" fillId="2" borderId="9" xfId="0" applyFont="1" applyFill="1" applyBorder="1" applyAlignment="1">
      <alignment horizontal="right" vertical="top" wrapText="1"/>
    </xf>
    <xf numFmtId="0" fontId="3" fillId="2" borderId="11" xfId="0" applyFont="1" applyFill="1" applyBorder="1" applyAlignment="1">
      <alignment horizontal="right" vertical="top" wrapText="1"/>
    </xf>
    <xf numFmtId="0" fontId="3" fillId="3" borderId="16" xfId="0" applyFont="1" applyFill="1" applyBorder="1" applyAlignment="1">
      <alignment horizontal="justify" vertical="top" wrapText="1"/>
    </xf>
    <xf numFmtId="0" fontId="2" fillId="3" borderId="14" xfId="0" applyFont="1" applyFill="1" applyBorder="1" applyAlignment="1">
      <alignment horizontal="justify"/>
    </xf>
    <xf numFmtId="0" fontId="2" fillId="3" borderId="15" xfId="0" applyFont="1" applyFill="1" applyBorder="1" applyAlignment="1">
      <alignment horizontal="justify"/>
    </xf>
    <xf numFmtId="0" fontId="2" fillId="3" borderId="18" xfId="0" applyFont="1" applyFill="1" applyBorder="1" applyAlignment="1">
      <alignment horizontal="justify"/>
    </xf>
    <xf numFmtId="0" fontId="2" fillId="3" borderId="19" xfId="0" applyFont="1" applyFill="1" applyBorder="1" applyAlignment="1">
      <alignment horizontal="justify"/>
    </xf>
    <xf numFmtId="0" fontId="2" fillId="3" borderId="20" xfId="0" applyFont="1" applyFill="1" applyBorder="1" applyAlignment="1">
      <alignment horizontal="justify"/>
    </xf>
    <xf numFmtId="0" fontId="2" fillId="2" borderId="31" xfId="0" applyFont="1" applyFill="1" applyBorder="1" applyAlignment="1" applyProtection="1">
      <alignment horizontal="center" wrapText="1"/>
      <protection locked="0"/>
    </xf>
    <xf numFmtId="0" fontId="2" fillId="2" borderId="44" xfId="0" applyFont="1" applyFill="1" applyBorder="1" applyAlignment="1" applyProtection="1">
      <alignment horizontal="left" wrapText="1"/>
      <protection locked="0"/>
    </xf>
    <xf numFmtId="0" fontId="2" fillId="2" borderId="59" xfId="0" applyFont="1" applyFill="1" applyBorder="1" applyAlignment="1" applyProtection="1">
      <alignment horizontal="left" wrapText="1"/>
      <protection locked="0"/>
    </xf>
    <xf numFmtId="1" fontId="2" fillId="2" borderId="31" xfId="0" applyNumberFormat="1" applyFont="1" applyFill="1" applyBorder="1" applyAlignment="1" applyProtection="1">
      <alignment horizontal="center"/>
      <protection locked="0"/>
    </xf>
    <xf numFmtId="1" fontId="2" fillId="2" borderId="37" xfId="0" applyNumberFormat="1" applyFont="1" applyFill="1" applyBorder="1" applyAlignment="1" applyProtection="1">
      <alignment horizontal="center"/>
      <protection locked="0"/>
    </xf>
    <xf numFmtId="0" fontId="18"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12" fillId="2" borderId="0" xfId="0" applyFont="1" applyFill="1" applyAlignment="1">
      <alignment horizontal="left" wrapText="1"/>
    </xf>
    <xf numFmtId="0" fontId="11" fillId="2" borderId="0" xfId="0" applyFont="1" applyFill="1" applyAlignment="1">
      <alignment horizontal="left" wrapText="1"/>
    </xf>
    <xf numFmtId="0" fontId="2" fillId="2" borderId="0" xfId="0" applyFont="1" applyFill="1" applyAlignment="1">
      <alignment horizontal="left" vertical="top" wrapText="1"/>
    </xf>
    <xf numFmtId="0" fontId="0" fillId="2" borderId="0" xfId="0" applyFill="1" applyAlignment="1">
      <alignment horizontal="center" wrapText="1"/>
    </xf>
    <xf numFmtId="0" fontId="0" fillId="2" borderId="0" xfId="0" applyFill="1" applyAlignment="1">
      <alignment horizontal="left" wrapText="1"/>
    </xf>
    <xf numFmtId="0" fontId="14" fillId="4" borderId="26" xfId="0" applyFont="1" applyFill="1" applyBorder="1" applyAlignment="1" applyProtection="1">
      <alignment horizontal="left"/>
      <protection locked="0"/>
    </xf>
    <xf numFmtId="0" fontId="14" fillId="4" borderId="65" xfId="0" applyFont="1" applyFill="1" applyBorder="1" applyAlignment="1" applyProtection="1">
      <alignment horizontal="left"/>
      <protection locked="0"/>
    </xf>
    <xf numFmtId="0" fontId="14" fillId="2" borderId="1" xfId="0" applyFont="1" applyFill="1" applyBorder="1" applyAlignment="1">
      <alignment horizontal="right" vertical="center"/>
    </xf>
    <xf numFmtId="0" fontId="19" fillId="0" borderId="0" xfId="0" applyFont="1" applyAlignment="1">
      <alignment horizontal="center" vertical="top" wrapText="1"/>
    </xf>
    <xf numFmtId="0" fontId="14" fillId="2" borderId="0" xfId="0" applyFont="1" applyFill="1" applyBorder="1" applyAlignment="1">
      <alignment horizontal="left"/>
    </xf>
    <xf numFmtId="0" fontId="14" fillId="4" borderId="48" xfId="0" applyFont="1" applyFill="1" applyBorder="1" applyAlignment="1" applyProtection="1">
      <alignment horizontal="left"/>
      <protection locked="0"/>
    </xf>
    <xf numFmtId="0" fontId="14" fillId="4" borderId="57" xfId="0" applyFont="1" applyFill="1" applyBorder="1" applyAlignment="1" applyProtection="1">
      <alignment horizontal="left"/>
      <protection locked="0"/>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14" fillId="2" borderId="0" xfId="0" applyFont="1" applyFill="1" applyBorder="1" applyAlignment="1">
      <alignment horizontal="left" vertical="center" wrapText="1"/>
    </xf>
    <xf numFmtId="0" fontId="15" fillId="0" borderId="1" xfId="0" applyFont="1" applyBorder="1" applyAlignment="1">
      <alignment horizontal="left" wrapText="1"/>
    </xf>
    <xf numFmtId="49" fontId="12" fillId="4" borderId="1" xfId="0" applyNumberFormat="1" applyFont="1" applyFill="1" applyBorder="1" applyAlignment="1" applyProtection="1">
      <alignment horizontal="left"/>
      <protection locked="0"/>
    </xf>
    <xf numFmtId="0" fontId="14" fillId="2" borderId="66"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58"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2" fillId="2" borderId="62" xfId="0" applyFont="1" applyFill="1" applyBorder="1" applyAlignment="1">
      <alignment horizontal="left" wrapText="1"/>
    </xf>
    <xf numFmtId="0" fontId="12" fillId="2" borderId="0" xfId="0" applyFont="1" applyFill="1" applyBorder="1" applyAlignment="1">
      <alignment horizontal="left" wrapText="1"/>
    </xf>
    <xf numFmtId="0" fontId="12" fillId="2" borderId="64" xfId="0" applyFont="1" applyFill="1" applyBorder="1" applyAlignment="1">
      <alignment horizontal="left" wrapText="1"/>
    </xf>
    <xf numFmtId="0" fontId="14" fillId="2" borderId="0" xfId="0" applyFont="1" applyFill="1" applyBorder="1" applyAlignment="1">
      <alignment horizontal="center" wrapText="1"/>
    </xf>
    <xf numFmtId="0" fontId="14"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0" fontId="12" fillId="0" borderId="1" xfId="0" applyFont="1" applyBorder="1" applyAlignment="1">
      <alignment horizontal="left" vertical="top" wrapText="1"/>
    </xf>
    <xf numFmtId="0" fontId="22" fillId="2" borderId="33" xfId="0" applyFont="1" applyFill="1" applyBorder="1" applyAlignment="1">
      <alignment horizontal="center" vertical="center"/>
    </xf>
    <xf numFmtId="0" fontId="22" fillId="2" borderId="34" xfId="0" applyFont="1" applyFill="1" applyBorder="1" applyAlignment="1">
      <alignment horizontal="center" vertical="center"/>
    </xf>
  </cellXfs>
  <cellStyles count="5">
    <cellStyle name="Currency" xfId="2" builtinId="4"/>
    <cellStyle name="Currency 2" xfId="4" xr:uid="{00000000-0005-0000-0000-00002F000000}"/>
    <cellStyle name="Normal" xfId="0" builtinId="0"/>
    <cellStyle name="Normal 2" xfId="3" xr:uid="{00000000-0005-0000-0000-000030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0</xdr:row>
      <xdr:rowOff>4646</xdr:rowOff>
    </xdr:from>
    <xdr:to>
      <xdr:col>10</xdr:col>
      <xdr:colOff>590086</xdr:colOff>
      <xdr:row>30</xdr:row>
      <xdr:rowOff>65171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46" y="4646"/>
          <a:ext cx="7182756" cy="5920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dk1"/>
              </a:solidFill>
              <a:effectLst/>
              <a:latin typeface="Arial" panose="020B0604020202020204" pitchFamily="34" charset="0"/>
              <a:ea typeface="+mn-ea"/>
              <a:cs typeface="Arial" panose="020B0604020202020204" pitchFamily="34" charset="0"/>
            </a:rPr>
            <a:t>De Minimis Indirect Cost Instructions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rgbClr val="FF0000"/>
              </a:solidFill>
              <a:effectLst/>
              <a:latin typeface="Arial" panose="020B0604020202020204" pitchFamily="34" charset="0"/>
              <a:ea typeface="+mn-ea"/>
              <a:cs typeface="Arial" panose="020B0604020202020204" pitchFamily="34" charset="0"/>
            </a:rPr>
            <a:t>WARNING</a:t>
          </a:r>
          <a:r>
            <a:rPr lang="en-US" sz="1100" b="1">
              <a:solidFill>
                <a:srgbClr val="FF0000"/>
              </a:solidFill>
              <a:effectLst/>
              <a:latin typeface="Arial" panose="020B0604020202020204" pitchFamily="34" charset="0"/>
              <a:ea typeface="+mn-ea"/>
              <a:cs typeface="Arial" panose="020B0604020202020204" pitchFamily="34" charset="0"/>
            </a:rPr>
            <a:t>:</a:t>
          </a:r>
          <a:endParaRPr lang="en-US">
            <a:solidFill>
              <a:srgbClr val="FF0000"/>
            </a:solidFill>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Using the 10% de Minimus rate requires a clear understanding of how to calculate the rate. Basic information about calculating the 10% rate is included in </a:t>
          </a:r>
          <a:r>
            <a:rPr lang="en-US" sz="1100" b="1" i="1">
              <a:solidFill>
                <a:schemeClr val="dk1"/>
              </a:solidFill>
              <a:effectLst/>
              <a:latin typeface="Arial" panose="020B0604020202020204" pitchFamily="34" charset="0"/>
              <a:ea typeface="+mn-ea"/>
              <a:cs typeface="Arial" panose="020B0604020202020204" pitchFamily="34" charset="0"/>
            </a:rPr>
            <a:t>2 CFR 200: Uniform Administrative Requirements, Cost Principles, and Audit Requirements </a:t>
          </a:r>
          <a:r>
            <a:rPr lang="en-US" sz="1100" b="1">
              <a:solidFill>
                <a:schemeClr val="dk1"/>
              </a:solidFill>
              <a:effectLst/>
              <a:latin typeface="Arial" panose="020B0604020202020204" pitchFamily="34" charset="0"/>
              <a:ea typeface="+mn-ea"/>
              <a:cs typeface="Arial" panose="020B0604020202020204" pitchFamily="34" charset="0"/>
            </a:rPr>
            <a:t>(Uniform Guidance). Agencies should consider consulting a financial professional who is knowledgeable about this federal requirement before deciding whether to request this budget item. Some agencies may find it easier to request a pro-rated amount of direct expenses (e.g. a pro-rated amount of salaries, supplies &amp; operating, etc.) and include this in their grant request.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described in Section §200.403 lf the Uniform Guidance, </a:t>
          </a:r>
          <a:r>
            <a:rPr lang="en-US" sz="1100">
              <a:solidFill>
                <a:sysClr val="windowText" lastClr="000000"/>
              </a:solidFill>
              <a:effectLst/>
              <a:latin typeface="Arial" panose="020B0604020202020204" pitchFamily="34" charset="0"/>
              <a:ea typeface="+mn-ea"/>
              <a:cs typeface="Arial" panose="020B0604020202020204" pitchFamily="34" charset="0"/>
            </a:rPr>
            <a:t>Factors Affecting Allowability of Costs</a:t>
          </a:r>
          <a:r>
            <a:rPr lang="en-US" sz="1100">
              <a:solidFill>
                <a:schemeClr val="dk1"/>
              </a:solidFill>
              <a:effectLst/>
              <a:latin typeface="Arial" panose="020B0604020202020204" pitchFamily="34" charset="0"/>
              <a:ea typeface="+mn-ea"/>
              <a:cs typeface="Arial" panose="020B0604020202020204" pitchFamily="34" charset="0"/>
            </a:rPr>
            <a:t>, costs must be consistently charged as either indirect or direct costs, but may not be double charged or inconsistently charged as both. If chosen, this methodology </a:t>
          </a:r>
          <a:r>
            <a:rPr lang="en-US" sz="1100" strike="sngStrike" baseline="0">
              <a:solidFill>
                <a:schemeClr val="dk1"/>
              </a:solidFill>
              <a:effectLst/>
              <a:latin typeface="Arial" panose="020B0604020202020204" pitchFamily="34" charset="0"/>
              <a:ea typeface="+mn-ea"/>
              <a:cs typeface="Arial" panose="020B0604020202020204" pitchFamily="34" charset="0"/>
            </a:rPr>
            <a:t>once elected </a:t>
          </a:r>
          <a:r>
            <a:rPr lang="en-US" sz="1100">
              <a:solidFill>
                <a:schemeClr val="dk1"/>
              </a:solidFill>
              <a:effectLst/>
              <a:latin typeface="Arial" panose="020B0604020202020204" pitchFamily="34" charset="0"/>
              <a:ea typeface="+mn-ea"/>
              <a:cs typeface="Arial" panose="020B0604020202020204" pitchFamily="34" charset="0"/>
            </a:rPr>
            <a:t>must be used consistently for all Federal awards until such time as the agency chooses to negotiate for a rate. </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Any indirect costs charged to the grant should be included as a separate cost in the </a:t>
          </a:r>
          <a:r>
            <a:rPr lang="en-US" sz="1100">
              <a:solidFill>
                <a:sysClr val="windowText" lastClr="000000"/>
              </a:solidFill>
              <a:effectLst/>
              <a:latin typeface="Arial" panose="020B0604020202020204" pitchFamily="34" charset="0"/>
              <a:ea typeface="+mn-ea"/>
              <a:cs typeface="Arial" panose="020B0604020202020204" pitchFamily="34" charset="0"/>
            </a:rPr>
            <a:t>Indirect</a:t>
          </a:r>
          <a:r>
            <a:rPr lang="en-US" sz="1100" baseline="0">
              <a:solidFill>
                <a:sysClr val="windowText" lastClr="000000"/>
              </a:solidFill>
              <a:effectLst/>
              <a:latin typeface="Arial" panose="020B0604020202020204" pitchFamily="34" charset="0"/>
              <a:ea typeface="+mn-ea"/>
              <a:cs typeface="Arial" panose="020B0604020202020204" pitchFamily="34" charset="0"/>
            </a:rPr>
            <a:t> Costs </a:t>
          </a:r>
          <a:r>
            <a:rPr lang="en-US" sz="1100">
              <a:solidFill>
                <a:schemeClr val="dk1"/>
              </a:solidFill>
              <a:effectLst/>
              <a:latin typeface="Arial" panose="020B0604020202020204" pitchFamily="34" charset="0"/>
              <a:ea typeface="+mn-ea"/>
              <a:cs typeface="Arial" panose="020B0604020202020204" pitchFamily="34" charset="0"/>
            </a:rPr>
            <a:t>budget category.  If your agency has a negotiated rate, a copy of the Indirect Cost Rate Agreement must be submitted with your contract budget.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Applicants </a:t>
          </a:r>
          <a:r>
            <a:rPr lang="en-US" sz="1100">
              <a:solidFill>
                <a:sysClr val="windowText" lastClr="000000"/>
              </a:solidFill>
              <a:effectLst/>
              <a:latin typeface="Arial" panose="020B0604020202020204" pitchFamily="34" charset="0"/>
              <a:ea typeface="+mn-ea"/>
              <a:cs typeface="Arial" panose="020B0604020202020204" pitchFamily="34" charset="0"/>
            </a:rPr>
            <a:t>not</a:t>
          </a:r>
          <a:r>
            <a:rPr lang="en-US" sz="1100" baseline="0">
              <a:solidFill>
                <a:sysClr val="windowText" lastClr="000000"/>
              </a:solidFill>
              <a:effectLst/>
              <a:latin typeface="Arial" panose="020B0604020202020204" pitchFamily="34" charset="0"/>
              <a:ea typeface="+mn-ea"/>
              <a:cs typeface="Arial" panose="020B0604020202020204" pitchFamily="34" charset="0"/>
            </a:rPr>
            <a:t> having a federally approved indirect cost rate </a:t>
          </a:r>
          <a:r>
            <a:rPr lang="en-US" sz="1100">
              <a:solidFill>
                <a:schemeClr val="dk1"/>
              </a:solidFill>
              <a:effectLst/>
              <a:latin typeface="Arial" panose="020B0604020202020204" pitchFamily="34" charset="0"/>
              <a:ea typeface="+mn-ea"/>
              <a:cs typeface="Arial" panose="020B0604020202020204" pitchFamily="34" charset="0"/>
            </a:rPr>
            <a:t>may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MTDC base cannot include equipment, capital expenditures, rental costs, charges for patient care, tuition remission, scholarships and fellowships, participant supports,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Complete the De Minimis Rate Calculation Form to show your calculation</a:t>
          </a:r>
          <a:r>
            <a:rPr lang="en-US" sz="1100">
              <a:solidFill>
                <a:sysClr val="windowText" lastClr="000000"/>
              </a:solidFill>
              <a:effectLst/>
              <a:latin typeface="Arial" panose="020B0604020202020204" pitchFamily="34" charset="0"/>
              <a:ea typeface="+mn-ea"/>
              <a:cs typeface="Arial" panose="020B0604020202020204" pitchFamily="34" charset="0"/>
            </a:rPr>
            <a:t>s</a:t>
          </a:r>
          <a:r>
            <a:rPr lang="en-US" sz="1100">
              <a:solidFill>
                <a:schemeClr val="dk1"/>
              </a:solidFill>
              <a:effectLst/>
              <a:latin typeface="Arial" panose="020B0604020202020204" pitchFamily="34" charset="0"/>
              <a:ea typeface="+mn-ea"/>
              <a:cs typeface="Arial" panose="020B0604020202020204" pitchFamily="34" charset="0"/>
            </a:rPr>
            <a:t> and to certify that you have </a:t>
          </a:r>
          <a:r>
            <a:rPr lang="en-US" sz="1100" b="1">
              <a:solidFill>
                <a:schemeClr val="dk1"/>
              </a:solidFill>
              <a:effectLst/>
              <a:latin typeface="Arial" panose="020B0604020202020204" pitchFamily="34" charset="0"/>
              <a:ea typeface="+mn-ea"/>
              <a:cs typeface="Arial" panose="020B0604020202020204" pitchFamily="34" charset="0"/>
            </a:rPr>
            <a:t>NEVER</a:t>
          </a:r>
          <a:r>
            <a:rPr lang="en-US" sz="1100">
              <a:solidFill>
                <a:schemeClr val="dk1"/>
              </a:solidFill>
              <a:effectLst/>
              <a:latin typeface="Arial" panose="020B0604020202020204" pitchFamily="34" charset="0"/>
              <a:ea typeface="+mn-ea"/>
              <a:cs typeface="Arial" panose="020B0604020202020204" pitchFamily="34" charset="0"/>
            </a:rPr>
            <a:t> had a negotiated federal cost rate and that you will apply the rate to all of your federal grants, not just the federal grant received from</a:t>
          </a:r>
          <a:r>
            <a:rPr lang="en-US" sz="1100" strike="noStrike" baseline="0">
              <a:solidFill>
                <a:schemeClr val="dk1"/>
              </a:solidFill>
              <a:effectLst/>
              <a:latin typeface="Arial" panose="020B0604020202020204" pitchFamily="34" charset="0"/>
              <a:ea typeface="+mn-ea"/>
              <a:cs typeface="Arial" panose="020B0604020202020204" pitchFamily="34" charset="0"/>
            </a:rPr>
            <a:t> the </a:t>
          </a:r>
          <a:r>
            <a:rPr lang="en-US" sz="1100" strike="noStrike" baseline="0">
              <a:solidFill>
                <a:sysClr val="windowText" lastClr="000000"/>
              </a:solidFill>
              <a:effectLst/>
              <a:latin typeface="Arial" panose="020B0604020202020204" pitchFamily="34" charset="0"/>
              <a:ea typeface="+mn-ea"/>
              <a:cs typeface="Arial" panose="020B0604020202020204" pitchFamily="34" charset="0"/>
            </a:rPr>
            <a:t>Office Against Interpersonal Violence</a:t>
          </a:r>
          <a:r>
            <a:rPr lang="en-US" sz="1100" baseline="0">
              <a:solidFill>
                <a:sysClr val="windowText" lastClr="000000"/>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until the agency chooses to negotiate for a rate.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65</xdr:row>
          <xdr:rowOff>47625</xdr:rowOff>
        </xdr:from>
        <xdr:to>
          <xdr:col>10</xdr:col>
          <xdr:colOff>342900</xdr:colOff>
          <xdr:row>115</xdr:row>
          <xdr:rowOff>142875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348017</xdr:colOff>
      <xdr:row>10</xdr:row>
      <xdr:rowOff>6207</xdr:rowOff>
    </xdr:from>
    <xdr:to>
      <xdr:col>20</xdr:col>
      <xdr:colOff>315686</xdr:colOff>
      <xdr:row>35</xdr:row>
      <xdr:rowOff>103415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48017" y="2923578"/>
          <a:ext cx="16503069" cy="4179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FF0000"/>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The MTDC base cannot include equipment, capital expenditures, rental costs, charges for patient care, tuition remission, scholarships and fellowships, participant support cost,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Equipment</a:t>
          </a:r>
          <a:r>
            <a:rPr lang="en-US" sz="1100" u="none">
              <a:solidFill>
                <a:schemeClr val="dk1"/>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any single item</a:t>
          </a:r>
          <a:r>
            <a:rPr lang="en-US" sz="1100" baseline="0">
              <a:solidFill>
                <a:schemeClr val="dk1"/>
              </a:solidFill>
              <a:effectLst/>
              <a:latin typeface="Arial" panose="020B0604020202020204" pitchFamily="34" charset="0"/>
              <a:ea typeface="+mn-ea"/>
              <a:cs typeface="Arial" panose="020B0604020202020204" pitchFamily="34" charset="0"/>
            </a:rPr>
            <a:t> equal to or greater than $5,000.</a:t>
          </a:r>
        </a:p>
        <a:p>
          <a:r>
            <a:rPr lang="en-US" sz="1100" baseline="0">
              <a:solidFill>
                <a:schemeClr val="dk1"/>
              </a:solidFill>
              <a:effectLst/>
              <a:latin typeface="Arial" panose="020B0604020202020204" pitchFamily="34" charset="0"/>
              <a:ea typeface="+mn-ea"/>
              <a:cs typeface="Arial" panose="020B0604020202020204" pitchFamily="34" charset="0"/>
            </a:rPr>
            <a:t> </a:t>
          </a:r>
        </a:p>
        <a:p>
          <a:r>
            <a:rPr lang="en-US" sz="1100" b="1" u="sng" baseline="0">
              <a:solidFill>
                <a:schemeClr val="dk1"/>
              </a:solidFill>
              <a:effectLst/>
              <a:latin typeface="Arial" panose="020B0604020202020204" pitchFamily="34" charset="0"/>
              <a:ea typeface="+mn-ea"/>
              <a:cs typeface="Arial" panose="020B0604020202020204" pitchFamily="34" charset="0"/>
            </a:rPr>
            <a:t>Capital Expenditures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means expenditures to acquire capital assets or expenditures to make additions, improvements, modifications, replacements, rearrangements, reinstallations, renovations, or alterations to capital assets that materially increase their value or useful life.</a:t>
          </a:r>
        </a:p>
        <a:p>
          <a:endParaRPr lang="en-US" sz="1100" b="0" i="0">
            <a:solidFill>
              <a:schemeClr val="dk1"/>
            </a:solidFill>
            <a:effectLst/>
            <a:latin typeface="+mn-lt"/>
            <a:ea typeface="+mn-ea"/>
            <a:cs typeface="+mn-cs"/>
          </a:endParaRPr>
        </a:p>
        <a:p>
          <a:r>
            <a:rPr lang="en-US" sz="1100" b="1" u="sng">
              <a:solidFill>
                <a:schemeClr val="dk1"/>
              </a:solidFill>
              <a:effectLst/>
              <a:latin typeface="Arial" panose="020B0604020202020204" pitchFamily="34" charset="0"/>
              <a:ea typeface="+mn-ea"/>
              <a:cs typeface="Arial" panose="020B0604020202020204" pitchFamily="34" charset="0"/>
            </a:rPr>
            <a:t>Rental Costs</a:t>
          </a:r>
          <a:r>
            <a:rPr lang="en-US" sz="1100">
              <a:solidFill>
                <a:schemeClr val="dk1"/>
              </a:solidFill>
              <a:effectLst/>
              <a:latin typeface="Arial" panose="020B0604020202020204" pitchFamily="34" charset="0"/>
              <a:ea typeface="+mn-ea"/>
              <a:cs typeface="Arial" panose="020B0604020202020204" pitchFamily="34" charset="0"/>
            </a:rPr>
            <a:t>: Costs associated with leased space such as rent, utilities and maintenance.</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Charges for</a:t>
          </a:r>
          <a:r>
            <a:rPr lang="en-US" sz="1100" b="1" u="sng" baseline="0">
              <a:solidFill>
                <a:schemeClr val="dk1"/>
              </a:solidFill>
              <a:effectLst/>
              <a:latin typeface="Arial" panose="020B0604020202020204" pitchFamily="34" charset="0"/>
              <a:ea typeface="+mn-ea"/>
              <a:cs typeface="Arial" panose="020B0604020202020204" pitchFamily="34" charset="0"/>
            </a:rPr>
            <a:t> Patient Care</a:t>
          </a:r>
          <a:r>
            <a:rPr lang="en-US" sz="1100" baseline="0">
              <a:solidFill>
                <a:schemeClr val="dk1"/>
              </a:solidFill>
              <a:effectLst/>
              <a:latin typeface="Arial" panose="020B0604020202020204" pitchFamily="34" charset="0"/>
              <a:ea typeface="+mn-ea"/>
              <a:cs typeface="Arial" panose="020B0604020202020204" pitchFamily="34" charset="0"/>
            </a:rPr>
            <a:t>: Both inpatient and outpatient University hospital charges but not laboratory charges assessed through Recharge or Service centers even though the laboratory results may be used for patient care. Outpatient travel and volunteer incentive payments are not patient care costs and are subject to F&amp;A Costs.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b="1" u="sng">
              <a:solidFill>
                <a:schemeClr val="dk1"/>
              </a:solidFill>
              <a:effectLst/>
              <a:latin typeface="Arial" panose="020B0604020202020204" pitchFamily="34" charset="0"/>
              <a:ea typeface="+mn-ea"/>
              <a:cs typeface="Arial" panose="020B0604020202020204" pitchFamily="34" charset="0"/>
            </a:rPr>
            <a:t>Tutition Remission</a:t>
          </a:r>
          <a:r>
            <a:rPr lang="en-US" sz="1100">
              <a:solidFill>
                <a:schemeClr val="dk1"/>
              </a:solidFill>
              <a:effectLst/>
              <a:latin typeface="Arial" panose="020B0604020202020204" pitchFamily="34" charset="0"/>
              <a:ea typeface="+mn-ea"/>
              <a:cs typeface="Arial" panose="020B0604020202020204" pitchFamily="34" charset="0"/>
            </a:rPr>
            <a:t>: Tuition charges paid to the UW (including the operating fee portion of tuition paid on behalf of Graduate Assistants).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Scholarships</a:t>
          </a:r>
          <a:r>
            <a:rPr lang="en-US" sz="1100">
              <a:solidFill>
                <a:schemeClr val="dk1"/>
              </a:solidFill>
              <a:effectLst/>
              <a:latin typeface="Arial" panose="020B0604020202020204" pitchFamily="34" charset="0"/>
              <a:ea typeface="+mn-ea"/>
              <a:cs typeface="Arial" panose="020B0604020202020204" pitchFamily="34" charset="0"/>
            </a:rPr>
            <a:t>: is generally an amount paid or allowed to a student at an educational institution for the purpose of study.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Fellowships</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is generally an amount paid or allowed to an individual for the purpose of study or research.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Participant</a:t>
          </a:r>
          <a:r>
            <a:rPr lang="en-US" sz="1100" b="1" u="sng" baseline="0">
              <a:solidFill>
                <a:schemeClr val="dk1"/>
              </a:solidFill>
              <a:effectLst/>
              <a:latin typeface="Arial" panose="020B0604020202020204" pitchFamily="34" charset="0"/>
              <a:ea typeface="+mn-ea"/>
              <a:cs typeface="Arial" panose="020B0604020202020204" pitchFamily="34" charset="0"/>
            </a:rPr>
            <a:t> Support Costs</a:t>
          </a:r>
          <a:r>
            <a:rPr lang="en-US" sz="1100" baseline="0">
              <a:solidFill>
                <a:schemeClr val="dk1"/>
              </a:solidFill>
              <a:effectLst/>
              <a:latin typeface="Arial" panose="020B0604020202020204" pitchFamily="34" charset="0"/>
              <a:ea typeface="+mn-ea"/>
              <a:cs typeface="Arial" panose="020B0604020202020204" pitchFamily="34" charset="0"/>
            </a:rPr>
            <a:t>:  direct costs for stipends, subsistence allowance, travel allowances, or registration fees paid to or on behalf of a “Participant” in connection with sponsored-funded conferences or training projects. A Participant is someone whose function is to learn something.</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1" u="sng" baseline="0">
              <a:solidFill>
                <a:schemeClr val="dk1"/>
              </a:solidFill>
              <a:effectLst/>
              <a:latin typeface="Arial" panose="020B0604020202020204" pitchFamily="34" charset="0"/>
              <a:ea typeface="+mn-ea"/>
              <a:cs typeface="Arial" panose="020B0604020202020204" pitchFamily="34" charset="0"/>
            </a:rPr>
            <a:t>Subawards/Contracts </a:t>
          </a:r>
          <a:r>
            <a:rPr lang="en-US" sz="1100" b="0" i="1" u="sng" baseline="0">
              <a:solidFill>
                <a:schemeClr val="dk1"/>
              </a:solidFill>
              <a:effectLst/>
              <a:latin typeface="Arial" panose="020B0604020202020204" pitchFamily="34" charset="0"/>
              <a:ea typeface="+mn-ea"/>
              <a:cs typeface="Arial" panose="020B0604020202020204" pitchFamily="34" charset="0"/>
            </a:rPr>
            <a:t>(over $25,000)</a:t>
          </a:r>
          <a:r>
            <a:rPr lang="en-US" sz="1100" baseline="0">
              <a:solidFill>
                <a:schemeClr val="dk1"/>
              </a:solidFill>
              <a:effectLst/>
              <a:latin typeface="Arial" panose="020B0604020202020204" pitchFamily="34" charset="0"/>
              <a:ea typeface="+mn-ea"/>
              <a:cs typeface="Arial" panose="020B0604020202020204" pitchFamily="34" charset="0"/>
            </a:rPr>
            <a:t>: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Wagner, Heather" id="{FEFF7DE7-1D50-4D41-A720-768BEDB7FA59}" userId="S::Heather.Wagner@msdh.ms.gov::07cbc6f0-3509-41b1-848c-caa55fb56e7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1" dT="2019-12-17T02:04:28.05" personId="{FEFF7DE7-1D50-4D41-A720-768BEDB7FA59}" id="{306A993B-9A8F-4FD4-90B7-73E86BA62E89}">
    <text>don't think we should separate this out.  Can't we just put contractual?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10"/>
  <sheetViews>
    <sheetView topLeftCell="A21" zoomScale="130" zoomScaleNormal="130" workbookViewId="0">
      <selection activeCell="G210" sqref="G210"/>
    </sheetView>
  </sheetViews>
  <sheetFormatPr defaultColWidth="0"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3.28515625" style="2" customWidth="1"/>
    <col min="14" max="14" width="5" style="2" hidden="1" customWidth="1"/>
    <col min="15" max="15" width="3.5703125" style="2" hidden="1" customWidth="1"/>
    <col min="16" max="16" width="2.85546875" style="2" hidden="1" customWidth="1"/>
    <col min="17" max="17" width="4.7109375" style="2" hidden="1" customWidth="1"/>
    <col min="18" max="20" width="8.85546875" style="2" hidden="1" customWidth="1"/>
    <col min="21" max="21" width="15" style="2" hidden="1" customWidth="1"/>
    <col min="22" max="16384" width="8.85546875" style="2" hidden="1"/>
  </cols>
  <sheetData>
    <row r="1" spans="2:26" ht="50.25" customHeight="1" x14ac:dyDescent="0.2">
      <c r="B1" s="389" t="s">
        <v>55</v>
      </c>
      <c r="C1" s="389"/>
      <c r="D1" s="389"/>
      <c r="E1" s="389"/>
      <c r="F1" s="389"/>
      <c r="G1" s="389"/>
      <c r="H1" s="389"/>
      <c r="I1" s="389"/>
      <c r="J1" s="389"/>
      <c r="K1" s="389"/>
      <c r="L1" s="389"/>
    </row>
    <row r="2" spans="2:26" ht="13.5" customHeight="1" thickBot="1" x14ac:dyDescent="0.35">
      <c r="F2" s="12"/>
      <c r="I2" s="12"/>
      <c r="R2" s="2" t="s">
        <v>63</v>
      </c>
      <c r="T2" s="2" t="s">
        <v>106</v>
      </c>
      <c r="W2" s="94" t="s">
        <v>76</v>
      </c>
      <c r="Y2" s="99" t="s">
        <v>4</v>
      </c>
    </row>
    <row r="3" spans="2:26" ht="13.5" customHeight="1" thickBot="1" x14ac:dyDescent="0.35">
      <c r="B3" s="312" t="s">
        <v>56</v>
      </c>
      <c r="C3" s="313"/>
      <c r="D3" s="319"/>
      <c r="E3" s="320"/>
      <c r="F3" s="321"/>
      <c r="I3" s="12"/>
      <c r="R3" s="2" t="s">
        <v>65</v>
      </c>
      <c r="T3" s="22" t="s">
        <v>101</v>
      </c>
      <c r="W3" s="94" t="s">
        <v>77</v>
      </c>
      <c r="Y3" s="99" t="s">
        <v>6</v>
      </c>
    </row>
    <row r="4" spans="2:26" ht="13.5" customHeight="1" thickBot="1" x14ac:dyDescent="0.35">
      <c r="B4" s="312" t="s">
        <v>83</v>
      </c>
      <c r="C4" s="313"/>
      <c r="D4" s="319"/>
      <c r="E4" s="320"/>
      <c r="F4" s="321"/>
      <c r="I4" s="12"/>
      <c r="R4" s="2" t="s">
        <v>64</v>
      </c>
      <c r="T4" s="2" t="s">
        <v>117</v>
      </c>
      <c r="W4" s="94" t="s">
        <v>112</v>
      </c>
      <c r="Y4" s="99" t="s">
        <v>20</v>
      </c>
    </row>
    <row r="5" spans="2:26" ht="13.5" customHeight="1" thickBot="1" x14ac:dyDescent="0.35">
      <c r="B5" s="312" t="s">
        <v>109</v>
      </c>
      <c r="C5" s="313"/>
      <c r="D5" s="319"/>
      <c r="E5" s="320"/>
      <c r="F5" s="321"/>
      <c r="I5" s="12"/>
      <c r="T5" s="2" t="s">
        <v>111</v>
      </c>
      <c r="W5" s="94" t="s">
        <v>113</v>
      </c>
      <c r="Y5" s="102" t="s">
        <v>5</v>
      </c>
    </row>
    <row r="6" spans="2:26" ht="13.5" customHeight="1" thickBot="1" x14ac:dyDescent="0.25">
      <c r="B6" s="312" t="s">
        <v>57</v>
      </c>
      <c r="C6" s="313"/>
      <c r="D6" s="319"/>
      <c r="E6" s="320"/>
      <c r="F6" s="321"/>
      <c r="T6" s="22" t="s">
        <v>100</v>
      </c>
      <c r="W6" s="94" t="s">
        <v>114</v>
      </c>
    </row>
    <row r="7" spans="2:26" ht="13.5" thickBot="1" x14ac:dyDescent="0.25">
      <c r="T7" s="22" t="s">
        <v>103</v>
      </c>
    </row>
    <row r="8" spans="2:26" ht="12.75" customHeight="1" x14ac:dyDescent="0.2">
      <c r="B8" s="339" t="s">
        <v>98</v>
      </c>
      <c r="C8" s="340"/>
      <c r="D8" s="340"/>
      <c r="E8" s="340"/>
      <c r="F8" s="340"/>
      <c r="G8" s="340"/>
      <c r="H8" s="340"/>
      <c r="I8" s="340"/>
      <c r="J8" s="340"/>
      <c r="K8" s="340"/>
      <c r="L8" s="341"/>
      <c r="M8" s="36"/>
      <c r="N8" s="36"/>
      <c r="O8" s="36"/>
      <c r="P8" s="22"/>
      <c r="Q8" s="22"/>
      <c r="R8" s="22"/>
      <c r="S8" s="22"/>
      <c r="T8" s="22" t="s">
        <v>59</v>
      </c>
    </row>
    <row r="9" spans="2:26" ht="17.25" customHeight="1" x14ac:dyDescent="0.2">
      <c r="B9" s="390"/>
      <c r="C9" s="391"/>
      <c r="D9" s="391"/>
      <c r="E9" s="391"/>
      <c r="F9" s="391"/>
      <c r="G9" s="391"/>
      <c r="H9" s="391"/>
      <c r="I9" s="391"/>
      <c r="J9" s="391"/>
      <c r="K9" s="391"/>
      <c r="L9" s="392"/>
      <c r="M9" s="36"/>
      <c r="N9" s="36"/>
      <c r="O9" s="36"/>
      <c r="P9" s="22"/>
      <c r="Q9" s="22"/>
      <c r="R9" s="22"/>
      <c r="S9" s="22"/>
      <c r="T9" s="22" t="s">
        <v>99</v>
      </c>
    </row>
    <row r="10" spans="2:26" ht="15.75" customHeight="1" thickBot="1" x14ac:dyDescent="0.25">
      <c r="B10" s="342"/>
      <c r="C10" s="343"/>
      <c r="D10" s="343"/>
      <c r="E10" s="343"/>
      <c r="F10" s="343"/>
      <c r="G10" s="343"/>
      <c r="H10" s="343"/>
      <c r="I10" s="343"/>
      <c r="J10" s="343"/>
      <c r="K10" s="343"/>
      <c r="L10" s="344"/>
      <c r="M10" s="36"/>
      <c r="N10" s="36"/>
      <c r="O10" s="36"/>
      <c r="P10" s="22"/>
      <c r="Q10" s="22"/>
      <c r="R10" s="22"/>
      <c r="S10" s="22"/>
      <c r="T10" s="2" t="s">
        <v>105</v>
      </c>
      <c r="W10" s="2" t="s">
        <v>70</v>
      </c>
      <c r="Y10" s="2" t="s">
        <v>81</v>
      </c>
      <c r="Z10" s="2" t="s">
        <v>81</v>
      </c>
    </row>
    <row r="11" spans="2:26" ht="13.5" thickBot="1" x14ac:dyDescent="0.25">
      <c r="O11" s="22"/>
      <c r="P11" s="22"/>
      <c r="Q11" s="22"/>
      <c r="R11" s="22"/>
      <c r="S11" s="22"/>
      <c r="T11" s="2" t="s">
        <v>104</v>
      </c>
      <c r="W11" s="94" t="s">
        <v>23</v>
      </c>
      <c r="Y11" s="2" t="s">
        <v>82</v>
      </c>
      <c r="Z11" s="2" t="s">
        <v>12</v>
      </c>
    </row>
    <row r="12" spans="2:26" ht="22.5" customHeight="1" x14ac:dyDescent="0.2">
      <c r="B12" s="393" t="s">
        <v>60</v>
      </c>
      <c r="C12" s="394"/>
      <c r="D12" s="394"/>
      <c r="E12" s="394"/>
      <c r="F12" s="394"/>
      <c r="G12" s="394"/>
      <c r="H12" s="394"/>
      <c r="I12" s="394"/>
      <c r="J12" s="394"/>
      <c r="K12" s="394"/>
      <c r="L12" s="395"/>
      <c r="M12" s="42"/>
      <c r="N12" s="42"/>
      <c r="O12" s="42"/>
      <c r="P12" s="22"/>
      <c r="Q12" s="22"/>
      <c r="R12" s="22"/>
      <c r="S12" s="22"/>
      <c r="T12" s="2" t="s">
        <v>78</v>
      </c>
      <c r="W12" s="94" t="s">
        <v>24</v>
      </c>
      <c r="Y12" s="2" t="s">
        <v>12</v>
      </c>
    </row>
    <row r="13" spans="2:26" ht="19.5" customHeight="1" x14ac:dyDescent="0.2">
      <c r="B13" s="396"/>
      <c r="C13" s="397"/>
      <c r="D13" s="397"/>
      <c r="E13" s="397"/>
      <c r="F13" s="397"/>
      <c r="G13" s="397"/>
      <c r="H13" s="397"/>
      <c r="I13" s="397"/>
      <c r="J13" s="397"/>
      <c r="K13" s="397"/>
      <c r="L13" s="398"/>
      <c r="M13" s="42"/>
      <c r="N13" s="42"/>
      <c r="O13" s="42"/>
      <c r="P13" s="22"/>
      <c r="Q13" s="22"/>
      <c r="R13" s="22"/>
      <c r="S13" s="22"/>
      <c r="T13" s="2" t="s">
        <v>87</v>
      </c>
      <c r="W13" s="94" t="s">
        <v>25</v>
      </c>
    </row>
    <row r="14" spans="2:26" ht="23.25" customHeight="1" thickBot="1" x14ac:dyDescent="0.25">
      <c r="B14" s="399"/>
      <c r="C14" s="400"/>
      <c r="D14" s="400"/>
      <c r="E14" s="400"/>
      <c r="F14" s="400"/>
      <c r="G14" s="400"/>
      <c r="H14" s="400"/>
      <c r="I14" s="400"/>
      <c r="J14" s="400"/>
      <c r="K14" s="400"/>
      <c r="L14" s="401"/>
      <c r="M14" s="42"/>
      <c r="N14" s="42"/>
      <c r="O14" s="42"/>
      <c r="P14" s="22"/>
      <c r="Q14" s="22"/>
      <c r="R14" s="22"/>
      <c r="S14" s="22"/>
      <c r="T14" s="2" t="s">
        <v>116</v>
      </c>
    </row>
    <row r="15" spans="2:26" ht="13.5" thickBot="1" x14ac:dyDescent="0.25">
      <c r="O15" s="43"/>
      <c r="T15" s="2" t="s">
        <v>58</v>
      </c>
    </row>
    <row r="16" spans="2:26" ht="12" customHeight="1" x14ac:dyDescent="0.2">
      <c r="B16" s="322" t="s">
        <v>47</v>
      </c>
      <c r="C16" s="323"/>
      <c r="D16" s="323"/>
      <c r="E16" s="323"/>
      <c r="F16" s="323"/>
      <c r="G16" s="323"/>
      <c r="H16" s="323"/>
      <c r="I16" s="323"/>
      <c r="J16" s="323"/>
      <c r="K16" s="323"/>
      <c r="L16" s="324"/>
      <c r="O16" s="44"/>
      <c r="T16" s="22" t="s">
        <v>102</v>
      </c>
    </row>
    <row r="17" spans="2:18" ht="18" customHeight="1" thickBot="1" x14ac:dyDescent="0.25">
      <c r="B17" s="325"/>
      <c r="C17" s="326"/>
      <c r="D17" s="326"/>
      <c r="E17" s="326"/>
      <c r="F17" s="326"/>
      <c r="G17" s="326"/>
      <c r="H17" s="326"/>
      <c r="I17" s="326"/>
      <c r="J17" s="326"/>
      <c r="K17" s="326"/>
      <c r="L17" s="327"/>
      <c r="O17" s="44"/>
    </row>
    <row r="18" spans="2:18" ht="13.5" thickBot="1" x14ac:dyDescent="0.25">
      <c r="F18" s="314"/>
      <c r="G18" s="314"/>
      <c r="H18" s="314"/>
      <c r="O18" s="44"/>
    </row>
    <row r="19" spans="2:18" ht="39.75" customHeight="1" x14ac:dyDescent="0.2">
      <c r="B19" s="328" t="s">
        <v>21</v>
      </c>
      <c r="C19" s="329"/>
      <c r="D19" s="329"/>
      <c r="E19" s="329"/>
      <c r="F19" s="316" t="s">
        <v>22</v>
      </c>
      <c r="G19" s="273"/>
      <c r="H19" s="13" t="s">
        <v>66</v>
      </c>
      <c r="I19" s="13" t="s">
        <v>67</v>
      </c>
      <c r="J19" s="13" t="s">
        <v>68</v>
      </c>
      <c r="K19" s="14" t="s">
        <v>1</v>
      </c>
      <c r="L19" s="10" t="s">
        <v>80</v>
      </c>
      <c r="N19" s="44"/>
    </row>
    <row r="20" spans="2:18" s="94" customFormat="1" ht="13.5" customHeight="1" x14ac:dyDescent="0.2">
      <c r="B20" s="259"/>
      <c r="C20" s="260"/>
      <c r="D20" s="260"/>
      <c r="E20" s="261"/>
      <c r="F20" s="315"/>
      <c r="G20" s="260"/>
      <c r="H20" s="67"/>
      <c r="I20" s="68"/>
      <c r="J20" s="73"/>
      <c r="K20" s="67">
        <f>INT(H20*I20)</f>
        <v>0</v>
      </c>
      <c r="L20" s="81"/>
      <c r="M20" s="96"/>
      <c r="N20" s="96"/>
      <c r="P20" s="96"/>
      <c r="R20" s="94" t="b">
        <f t="shared" ref="R20:R24" si="0">IF(L20="In-Kind", K20)</f>
        <v>0</v>
      </c>
    </row>
    <row r="21" spans="2:18" s="94" customFormat="1" ht="13.5" customHeight="1" x14ac:dyDescent="0.2">
      <c r="B21" s="259"/>
      <c r="C21" s="260"/>
      <c r="D21" s="260"/>
      <c r="E21" s="261"/>
      <c r="F21" s="315"/>
      <c r="G21" s="260"/>
      <c r="H21" s="67"/>
      <c r="I21" s="68"/>
      <c r="J21" s="73"/>
      <c r="K21" s="67">
        <f>INT(H21*I21)</f>
        <v>0</v>
      </c>
      <c r="L21" s="81"/>
      <c r="M21" s="96"/>
      <c r="N21" s="96"/>
      <c r="P21" s="96"/>
      <c r="R21" s="94" t="b">
        <f t="shared" si="0"/>
        <v>0</v>
      </c>
    </row>
    <row r="22" spans="2:18" s="94" customFormat="1" ht="13.5" customHeight="1" x14ac:dyDescent="0.2">
      <c r="B22" s="259"/>
      <c r="C22" s="260"/>
      <c r="D22" s="260"/>
      <c r="E22" s="261"/>
      <c r="F22" s="315"/>
      <c r="G22" s="260"/>
      <c r="H22" s="67"/>
      <c r="I22" s="68"/>
      <c r="J22" s="73"/>
      <c r="K22" s="67">
        <f>INT(H22*I22)</f>
        <v>0</v>
      </c>
      <c r="L22" s="81"/>
      <c r="M22" s="96"/>
      <c r="N22" s="96"/>
      <c r="P22" s="96"/>
      <c r="R22" s="94" t="b">
        <f t="shared" ref="R22" si="1">IF(L22="In-Kind", K22)</f>
        <v>0</v>
      </c>
    </row>
    <row r="23" spans="2:18" s="94" customFormat="1" ht="13.5" customHeight="1" x14ac:dyDescent="0.2">
      <c r="B23" s="259"/>
      <c r="C23" s="260"/>
      <c r="D23" s="260"/>
      <c r="E23" s="261"/>
      <c r="F23" s="315"/>
      <c r="G23" s="260"/>
      <c r="H23" s="67"/>
      <c r="I23" s="68"/>
      <c r="J23" s="73"/>
      <c r="K23" s="67">
        <f t="shared" ref="K23" si="2">INT(H23*I23)</f>
        <v>0</v>
      </c>
      <c r="L23" s="81"/>
      <c r="M23" s="96"/>
      <c r="N23" s="96"/>
      <c r="P23" s="96"/>
      <c r="R23" s="94" t="b">
        <f t="shared" ref="R23" si="3">IF(L23="In-Kind", K23)</f>
        <v>0</v>
      </c>
    </row>
    <row r="24" spans="2:18" s="94" customFormat="1" ht="13.5" customHeight="1" x14ac:dyDescent="0.2">
      <c r="B24" s="259"/>
      <c r="C24" s="260"/>
      <c r="D24" s="260"/>
      <c r="E24" s="261"/>
      <c r="F24" s="315"/>
      <c r="G24" s="260"/>
      <c r="H24" s="67"/>
      <c r="I24" s="68"/>
      <c r="J24" s="73"/>
      <c r="K24" s="67">
        <f t="shared" ref="K24:K25" si="4">INT(H24*I24)</f>
        <v>0</v>
      </c>
      <c r="L24" s="81"/>
      <c r="M24" s="96"/>
      <c r="N24" s="96"/>
      <c r="P24" s="96"/>
      <c r="R24" s="94" t="b">
        <f t="shared" si="0"/>
        <v>0</v>
      </c>
    </row>
    <row r="25" spans="2:18" s="94" customFormat="1" ht="13.5" customHeight="1" thickBot="1" x14ac:dyDescent="0.25">
      <c r="B25" s="413"/>
      <c r="C25" s="318"/>
      <c r="D25" s="318"/>
      <c r="E25" s="414"/>
      <c r="F25" s="317"/>
      <c r="G25" s="318"/>
      <c r="H25" s="69"/>
      <c r="I25" s="70"/>
      <c r="J25" s="74"/>
      <c r="K25" s="69">
        <f t="shared" si="4"/>
        <v>0</v>
      </c>
      <c r="L25" s="82"/>
      <c r="M25" s="106"/>
      <c r="N25" s="96"/>
      <c r="P25" s="106"/>
      <c r="R25" s="94" t="b">
        <f>IF(L25="In-Kind", K25)</f>
        <v>0</v>
      </c>
    </row>
    <row r="26" spans="2:18" ht="13.5" customHeight="1" thickBot="1" x14ac:dyDescent="0.25">
      <c r="E26" s="314"/>
      <c r="F26" s="314"/>
      <c r="G26" s="314"/>
      <c r="M26" s="45"/>
      <c r="N26" s="45"/>
      <c r="O26" s="3"/>
      <c r="R26" s="2">
        <f>SUM(R20:R25)</f>
        <v>0</v>
      </c>
    </row>
    <row r="27" spans="2:18" ht="45" customHeight="1" x14ac:dyDescent="0.2">
      <c r="B27" s="272" t="s">
        <v>21</v>
      </c>
      <c r="C27" s="273"/>
      <c r="D27" s="273"/>
      <c r="E27" s="316" t="s">
        <v>22</v>
      </c>
      <c r="F27" s="338"/>
      <c r="G27" s="13" t="s">
        <v>69</v>
      </c>
      <c r="H27" s="13" t="s">
        <v>71</v>
      </c>
      <c r="I27" s="13" t="s">
        <v>75</v>
      </c>
      <c r="J27" s="13" t="s">
        <v>68</v>
      </c>
      <c r="K27" s="14" t="s">
        <v>1</v>
      </c>
      <c r="L27" s="10" t="s">
        <v>80</v>
      </c>
      <c r="M27" s="45"/>
      <c r="N27" s="3"/>
      <c r="P27" s="45"/>
    </row>
    <row r="28" spans="2:18" s="94" customFormat="1" ht="13.5" customHeight="1" x14ac:dyDescent="0.2">
      <c r="B28" s="330"/>
      <c r="C28" s="331"/>
      <c r="D28" s="331"/>
      <c r="E28" s="315"/>
      <c r="F28" s="261"/>
      <c r="G28" s="67"/>
      <c r="H28" s="71"/>
      <c r="I28" s="71"/>
      <c r="J28" s="73"/>
      <c r="K28" s="67">
        <f>SUM(G28*H28*I28)</f>
        <v>0</v>
      </c>
      <c r="L28" s="83"/>
      <c r="R28" s="94" t="b">
        <f t="shared" ref="R28:R34" si="5">IF(L28="In-Kind", K28)</f>
        <v>0</v>
      </c>
    </row>
    <row r="29" spans="2:18" s="94" customFormat="1" ht="13.5" customHeight="1" x14ac:dyDescent="0.2">
      <c r="B29" s="330"/>
      <c r="C29" s="331"/>
      <c r="D29" s="331"/>
      <c r="E29" s="315"/>
      <c r="F29" s="261"/>
      <c r="G29" s="67"/>
      <c r="H29" s="71"/>
      <c r="I29" s="71"/>
      <c r="J29" s="73"/>
      <c r="K29" s="67">
        <f t="shared" ref="K29" si="6">SUM(G29*H29*I29)</f>
        <v>0</v>
      </c>
      <c r="L29" s="83"/>
      <c r="R29" s="94" t="b">
        <f t="shared" ref="R29" si="7">IF(L29="In-Kind", K29)</f>
        <v>0</v>
      </c>
    </row>
    <row r="30" spans="2:18" s="94" customFormat="1" ht="13.5" customHeight="1" x14ac:dyDescent="0.2">
      <c r="B30" s="330"/>
      <c r="C30" s="331"/>
      <c r="D30" s="331"/>
      <c r="E30" s="315"/>
      <c r="F30" s="261"/>
      <c r="G30" s="67"/>
      <c r="H30" s="71"/>
      <c r="I30" s="71"/>
      <c r="J30" s="73"/>
      <c r="K30" s="67">
        <f t="shared" ref="K30:K34" si="8">SUM(G30*H30*I30)</f>
        <v>0</v>
      </c>
      <c r="L30" s="83"/>
      <c r="R30" s="94" t="b">
        <f t="shared" si="5"/>
        <v>0</v>
      </c>
    </row>
    <row r="31" spans="2:18" s="94" customFormat="1" ht="13.5" customHeight="1" x14ac:dyDescent="0.2">
      <c r="B31" s="330"/>
      <c r="C31" s="331"/>
      <c r="D31" s="331"/>
      <c r="E31" s="315"/>
      <c r="F31" s="261"/>
      <c r="G31" s="67"/>
      <c r="H31" s="71"/>
      <c r="I31" s="71"/>
      <c r="J31" s="73"/>
      <c r="K31" s="67">
        <f>SUM(G31*H31*I31)</f>
        <v>0</v>
      </c>
      <c r="L31" s="83"/>
      <c r="R31" s="94" t="b">
        <f t="shared" ref="R31:R33" si="9">IF(L31="In-Kind", K31)</f>
        <v>0</v>
      </c>
    </row>
    <row r="32" spans="2:18" s="94" customFormat="1" ht="13.5" customHeight="1" x14ac:dyDescent="0.2">
      <c r="B32" s="330"/>
      <c r="C32" s="331"/>
      <c r="D32" s="331"/>
      <c r="E32" s="315"/>
      <c r="F32" s="261"/>
      <c r="G32" s="67"/>
      <c r="H32" s="71"/>
      <c r="I32" s="71"/>
      <c r="J32" s="73"/>
      <c r="K32" s="67">
        <f t="shared" ref="K32:K33" si="10">SUM(G32*H32*I32)</f>
        <v>0</v>
      </c>
      <c r="L32" s="83"/>
      <c r="R32" s="94" t="b">
        <f t="shared" si="9"/>
        <v>0</v>
      </c>
    </row>
    <row r="33" spans="1:18" s="94" customFormat="1" ht="13.5" customHeight="1" x14ac:dyDescent="0.2">
      <c r="B33" s="330"/>
      <c r="C33" s="331"/>
      <c r="D33" s="331"/>
      <c r="E33" s="315"/>
      <c r="F33" s="261"/>
      <c r="G33" s="67"/>
      <c r="H33" s="71"/>
      <c r="I33" s="71"/>
      <c r="J33" s="73"/>
      <c r="K33" s="67">
        <f t="shared" si="10"/>
        <v>0</v>
      </c>
      <c r="L33" s="83"/>
      <c r="R33" s="94" t="b">
        <f t="shared" si="9"/>
        <v>0</v>
      </c>
    </row>
    <row r="34" spans="1:18" s="94" customFormat="1" ht="13.5" customHeight="1" thickBot="1" x14ac:dyDescent="0.25">
      <c r="B34" s="409"/>
      <c r="C34" s="410"/>
      <c r="D34" s="410"/>
      <c r="E34" s="317"/>
      <c r="F34" s="414"/>
      <c r="G34" s="69"/>
      <c r="H34" s="72"/>
      <c r="I34" s="93"/>
      <c r="J34" s="73"/>
      <c r="K34" s="136">
        <f t="shared" si="8"/>
        <v>0</v>
      </c>
      <c r="L34" s="84"/>
      <c r="R34" s="94" t="b">
        <f t="shared" si="5"/>
        <v>0</v>
      </c>
    </row>
    <row r="35" spans="1:18" ht="13.5" thickBot="1" x14ac:dyDescent="0.25">
      <c r="F35" s="15"/>
      <c r="G35" s="15"/>
      <c r="H35" s="16"/>
      <c r="I35" s="296" t="s">
        <v>46</v>
      </c>
      <c r="J35" s="297"/>
      <c r="K35" s="21">
        <f>SUM(K20:K34)</f>
        <v>0</v>
      </c>
      <c r="O35" s="3"/>
      <c r="R35" s="2">
        <f>SUM(R28:R34)</f>
        <v>0</v>
      </c>
    </row>
    <row r="36" spans="1:18" ht="12" customHeight="1" thickBot="1" x14ac:dyDescent="0.25">
      <c r="A36" s="22"/>
      <c r="B36" s="46"/>
      <c r="C36" s="46"/>
      <c r="D36" s="46"/>
      <c r="E36" s="22"/>
      <c r="F36" s="22"/>
      <c r="G36" s="22"/>
      <c r="H36" s="47"/>
      <c r="I36" s="22"/>
      <c r="M36" s="3"/>
      <c r="N36" s="3"/>
      <c r="O36" s="3"/>
      <c r="P36" s="3"/>
    </row>
    <row r="37" spans="1:18" ht="25.5" customHeight="1" x14ac:dyDescent="0.2">
      <c r="B37" s="339" t="s">
        <v>119</v>
      </c>
      <c r="C37" s="340"/>
      <c r="D37" s="340"/>
      <c r="E37" s="340"/>
      <c r="F37" s="340"/>
      <c r="G37" s="340"/>
      <c r="H37" s="340"/>
      <c r="I37" s="340"/>
      <c r="J37" s="340"/>
      <c r="K37" s="341"/>
      <c r="O37" s="3"/>
      <c r="P37" s="3"/>
    </row>
    <row r="38" spans="1:18" ht="18" customHeight="1" thickBot="1" x14ac:dyDescent="0.25">
      <c r="B38" s="342"/>
      <c r="C38" s="343"/>
      <c r="D38" s="343"/>
      <c r="E38" s="343"/>
      <c r="F38" s="343"/>
      <c r="G38" s="343"/>
      <c r="H38" s="343"/>
      <c r="I38" s="343"/>
      <c r="J38" s="343"/>
      <c r="K38" s="344"/>
      <c r="L38" s="3"/>
      <c r="O38" s="3"/>
      <c r="P38" s="3"/>
    </row>
    <row r="39" spans="1:18" ht="12" customHeight="1" thickBot="1" x14ac:dyDescent="0.25">
      <c r="F39" s="314"/>
      <c r="G39" s="314"/>
      <c r="H39" s="314"/>
      <c r="L39" s="3"/>
      <c r="O39" s="3"/>
      <c r="P39" s="3"/>
    </row>
    <row r="40" spans="1:18" ht="13.5" thickBot="1" x14ac:dyDescent="0.25">
      <c r="B40" s="346"/>
      <c r="C40" s="346"/>
      <c r="D40" s="346"/>
      <c r="E40" s="346"/>
      <c r="F40" s="91" t="s">
        <v>48</v>
      </c>
      <c r="G40" s="66" t="s">
        <v>49</v>
      </c>
      <c r="H40" s="66" t="s">
        <v>50</v>
      </c>
      <c r="I40" s="107" t="s">
        <v>79</v>
      </c>
      <c r="K40" s="3"/>
    </row>
    <row r="41" spans="1:18" ht="12" customHeight="1" thickBot="1" x14ac:dyDescent="0.25">
      <c r="B41" s="415" t="s">
        <v>95</v>
      </c>
      <c r="C41" s="416"/>
      <c r="D41" s="416"/>
      <c r="E41" s="416"/>
      <c r="F41" s="133"/>
      <c r="G41" s="134"/>
      <c r="H41" s="132">
        <f>F41*G41</f>
        <v>0</v>
      </c>
      <c r="I41" s="85" t="s">
        <v>82</v>
      </c>
      <c r="K41" s="3"/>
      <c r="L41" s="3"/>
      <c r="R41" s="2">
        <f>IF(I41="In-Kind", H41)</f>
        <v>0</v>
      </c>
    </row>
    <row r="42" spans="1:18" ht="12" customHeight="1" thickBot="1" x14ac:dyDescent="0.25">
      <c r="F42" s="247" t="s">
        <v>51</v>
      </c>
      <c r="G42" s="417"/>
      <c r="H42" s="135">
        <f>H41</f>
        <v>0</v>
      </c>
      <c r="I42" s="22"/>
      <c r="M42" s="3"/>
      <c r="N42" s="3"/>
      <c r="O42" s="3"/>
      <c r="P42" s="3"/>
    </row>
    <row r="43" spans="1:18" ht="12" customHeight="1" thickBot="1" x14ac:dyDescent="0.25">
      <c r="A43" s="22"/>
      <c r="B43" s="46"/>
      <c r="C43" s="46"/>
      <c r="D43" s="46"/>
      <c r="E43" s="22"/>
      <c r="F43" s="22"/>
      <c r="G43" s="22"/>
      <c r="H43" s="47"/>
      <c r="I43" s="22"/>
      <c r="M43" s="3"/>
      <c r="N43" s="3"/>
      <c r="O43" s="3"/>
      <c r="P43" s="3"/>
    </row>
    <row r="44" spans="1:18" ht="24.75" customHeight="1" x14ac:dyDescent="0.2">
      <c r="B44" s="339" t="s">
        <v>54</v>
      </c>
      <c r="C44" s="340"/>
      <c r="D44" s="340"/>
      <c r="E44" s="340"/>
      <c r="F44" s="340"/>
      <c r="G44" s="340"/>
      <c r="H44" s="340"/>
      <c r="I44" s="340"/>
      <c r="J44" s="340"/>
      <c r="K44" s="341"/>
      <c r="L44" s="22"/>
      <c r="O44" s="3"/>
      <c r="P44" s="3"/>
    </row>
    <row r="45" spans="1:18" ht="27.95" customHeight="1" thickBot="1" x14ac:dyDescent="0.25">
      <c r="B45" s="342"/>
      <c r="C45" s="343"/>
      <c r="D45" s="343"/>
      <c r="E45" s="343"/>
      <c r="F45" s="343"/>
      <c r="G45" s="343"/>
      <c r="H45" s="343"/>
      <c r="I45" s="343"/>
      <c r="J45" s="343"/>
      <c r="K45" s="344"/>
      <c r="L45" s="3"/>
      <c r="O45" s="3"/>
      <c r="P45" s="3"/>
    </row>
    <row r="46" spans="1:18" ht="12" customHeight="1" thickBot="1" x14ac:dyDescent="0.25">
      <c r="F46" s="314"/>
      <c r="G46" s="314"/>
      <c r="H46" s="314"/>
      <c r="O46" s="3"/>
      <c r="P46" s="3"/>
    </row>
    <row r="47" spans="1:18" ht="50.25" customHeight="1" x14ac:dyDescent="0.2">
      <c r="B47" s="272" t="s">
        <v>21</v>
      </c>
      <c r="C47" s="338"/>
      <c r="D47" s="316" t="s">
        <v>22</v>
      </c>
      <c r="E47" s="273"/>
      <c r="F47" s="13" t="s">
        <v>73</v>
      </c>
      <c r="G47" s="13" t="s">
        <v>72</v>
      </c>
      <c r="H47" s="347" t="s">
        <v>74</v>
      </c>
      <c r="I47" s="348"/>
      <c r="J47" s="13" t="s">
        <v>67</v>
      </c>
      <c r="K47" s="14" t="s">
        <v>1</v>
      </c>
      <c r="L47" s="10" t="s">
        <v>80</v>
      </c>
      <c r="O47" s="3"/>
      <c r="P47" s="3"/>
    </row>
    <row r="48" spans="1:18" s="94" customFormat="1" ht="12" customHeight="1" x14ac:dyDescent="0.2">
      <c r="B48" s="337"/>
      <c r="C48" s="267"/>
      <c r="D48" s="315"/>
      <c r="E48" s="261"/>
      <c r="F48" s="67"/>
      <c r="G48" s="73"/>
      <c r="H48" s="335"/>
      <c r="I48" s="345"/>
      <c r="J48" s="68"/>
      <c r="K48" s="67">
        <f>F48*H48*J48</f>
        <v>0</v>
      </c>
      <c r="L48" s="81"/>
      <c r="O48" s="96"/>
      <c r="P48" s="96"/>
      <c r="R48" s="94" t="b">
        <f t="shared" ref="R48:R56" si="11">IF(L48="In-Kind", K48)</f>
        <v>0</v>
      </c>
    </row>
    <row r="49" spans="1:18" s="94" customFormat="1" ht="12" customHeight="1" x14ac:dyDescent="0.2">
      <c r="B49" s="337"/>
      <c r="C49" s="267"/>
      <c r="D49" s="315"/>
      <c r="E49" s="260"/>
      <c r="F49" s="67"/>
      <c r="G49" s="73"/>
      <c r="H49" s="335"/>
      <c r="I49" s="345"/>
      <c r="J49" s="68"/>
      <c r="K49" s="67">
        <f>F49*H49*J49</f>
        <v>0</v>
      </c>
      <c r="L49" s="81"/>
      <c r="O49" s="96"/>
      <c r="P49" s="96"/>
      <c r="R49" s="94" t="b">
        <f t="shared" si="11"/>
        <v>0</v>
      </c>
    </row>
    <row r="50" spans="1:18" s="94" customFormat="1" ht="12" customHeight="1" x14ac:dyDescent="0.2">
      <c r="B50" s="337"/>
      <c r="C50" s="267"/>
      <c r="D50" s="315"/>
      <c r="E50" s="260"/>
      <c r="F50" s="67"/>
      <c r="G50" s="73"/>
      <c r="H50" s="335"/>
      <c r="I50" s="345"/>
      <c r="J50" s="68"/>
      <c r="K50" s="67">
        <f t="shared" ref="K50" si="12">F50*H50*J50</f>
        <v>0</v>
      </c>
      <c r="L50" s="83"/>
      <c r="O50" s="96"/>
      <c r="P50" s="96"/>
      <c r="R50" s="94" t="b">
        <f t="shared" ref="R50:R55" si="13">IF(L50="In-Kind", K50)</f>
        <v>0</v>
      </c>
    </row>
    <row r="51" spans="1:18" s="94" customFormat="1" ht="12" customHeight="1" x14ac:dyDescent="0.2">
      <c r="B51" s="337"/>
      <c r="C51" s="267"/>
      <c r="D51" s="315"/>
      <c r="E51" s="261"/>
      <c r="F51" s="67"/>
      <c r="G51" s="73"/>
      <c r="H51" s="335"/>
      <c r="I51" s="336"/>
      <c r="J51" s="68"/>
      <c r="K51" s="67">
        <f>F51*H51*J51</f>
        <v>0</v>
      </c>
      <c r="L51" s="81"/>
      <c r="O51" s="96"/>
      <c r="P51" s="96"/>
      <c r="R51" s="94" t="b">
        <f t="shared" si="13"/>
        <v>0</v>
      </c>
    </row>
    <row r="52" spans="1:18" s="94" customFormat="1" ht="12" customHeight="1" x14ac:dyDescent="0.2">
      <c r="B52" s="337"/>
      <c r="C52" s="267"/>
      <c r="D52" s="315"/>
      <c r="E52" s="261"/>
      <c r="F52" s="67"/>
      <c r="G52" s="73"/>
      <c r="H52" s="335"/>
      <c r="I52" s="336"/>
      <c r="J52" s="68"/>
      <c r="K52" s="67">
        <f>F52*H52*J52</f>
        <v>0</v>
      </c>
      <c r="L52" s="81"/>
      <c r="O52" s="96"/>
      <c r="P52" s="96"/>
      <c r="R52" s="94" t="b">
        <f t="shared" si="13"/>
        <v>0</v>
      </c>
    </row>
    <row r="53" spans="1:18" s="94" customFormat="1" ht="12" customHeight="1" x14ac:dyDescent="0.2">
      <c r="B53" s="337"/>
      <c r="C53" s="267"/>
      <c r="D53" s="315"/>
      <c r="E53" s="261"/>
      <c r="F53" s="67"/>
      <c r="G53" s="73"/>
      <c r="H53" s="335"/>
      <c r="I53" s="336"/>
      <c r="J53" s="68"/>
      <c r="K53" s="67">
        <f t="shared" ref="K53:K55" si="14">F53*H53*J53</f>
        <v>0</v>
      </c>
      <c r="L53" s="83"/>
      <c r="O53" s="96"/>
      <c r="P53" s="96"/>
      <c r="R53" s="94" t="b">
        <f t="shared" si="13"/>
        <v>0</v>
      </c>
    </row>
    <row r="54" spans="1:18" s="94" customFormat="1" ht="12" customHeight="1" x14ac:dyDescent="0.2">
      <c r="B54" s="337"/>
      <c r="C54" s="267"/>
      <c r="D54" s="315"/>
      <c r="E54" s="261"/>
      <c r="F54" s="67"/>
      <c r="G54" s="73"/>
      <c r="H54" s="335"/>
      <c r="I54" s="336"/>
      <c r="J54" s="68"/>
      <c r="K54" s="67">
        <f t="shared" si="14"/>
        <v>0</v>
      </c>
      <c r="L54" s="81"/>
      <c r="O54" s="96"/>
      <c r="P54" s="96"/>
      <c r="R54" s="94" t="b">
        <f t="shared" si="13"/>
        <v>0</v>
      </c>
    </row>
    <row r="55" spans="1:18" s="94" customFormat="1" ht="12" customHeight="1" x14ac:dyDescent="0.2">
      <c r="B55" s="337"/>
      <c r="C55" s="267"/>
      <c r="D55" s="315"/>
      <c r="E55" s="261"/>
      <c r="F55" s="67"/>
      <c r="G55" s="73"/>
      <c r="H55" s="335"/>
      <c r="I55" s="336"/>
      <c r="J55" s="68"/>
      <c r="K55" s="67">
        <f t="shared" si="14"/>
        <v>0</v>
      </c>
      <c r="L55" s="83"/>
      <c r="O55" s="96"/>
      <c r="P55" s="96"/>
      <c r="R55" s="94" t="b">
        <f t="shared" si="13"/>
        <v>0</v>
      </c>
    </row>
    <row r="56" spans="1:18" s="94" customFormat="1" ht="12" customHeight="1" thickBot="1" x14ac:dyDescent="0.25">
      <c r="B56" s="351"/>
      <c r="C56" s="352"/>
      <c r="D56" s="317"/>
      <c r="E56" s="318"/>
      <c r="F56" s="69"/>
      <c r="G56" s="74"/>
      <c r="H56" s="332"/>
      <c r="I56" s="333"/>
      <c r="J56" s="70"/>
      <c r="K56" s="69">
        <f t="shared" ref="K56" si="15">F56*H56*J56</f>
        <v>0</v>
      </c>
      <c r="L56" s="84"/>
      <c r="O56" s="96"/>
      <c r="P56" s="96"/>
      <c r="R56" s="94" t="b">
        <f t="shared" si="11"/>
        <v>0</v>
      </c>
    </row>
    <row r="57" spans="1:18" ht="12" customHeight="1" thickBot="1" x14ac:dyDescent="0.25">
      <c r="F57" s="15"/>
      <c r="G57" s="15"/>
      <c r="J57" s="116" t="s">
        <v>52</v>
      </c>
      <c r="K57" s="19">
        <f>SUM(K48:K56)</f>
        <v>0</v>
      </c>
      <c r="O57" s="3"/>
      <c r="P57" s="3"/>
      <c r="R57" s="2">
        <f>SUM(R48:R56)</f>
        <v>0</v>
      </c>
    </row>
    <row r="58" spans="1:18" ht="12" customHeight="1" thickBot="1" x14ac:dyDescent="0.25">
      <c r="F58" s="15"/>
      <c r="G58" s="15"/>
      <c r="H58" s="16"/>
      <c r="M58" s="3"/>
      <c r="N58" s="3"/>
      <c r="O58" s="3"/>
      <c r="P58" s="3"/>
    </row>
    <row r="59" spans="1:18" ht="12" customHeight="1" thickBot="1" x14ac:dyDescent="0.25">
      <c r="A59" s="22"/>
      <c r="B59" s="46"/>
      <c r="C59" s="46"/>
      <c r="D59" s="46"/>
      <c r="E59" s="22"/>
      <c r="F59" s="22"/>
      <c r="G59" s="22"/>
      <c r="H59" s="47"/>
      <c r="I59" s="22"/>
      <c r="J59" s="20" t="s">
        <v>53</v>
      </c>
      <c r="K59" s="32"/>
      <c r="L59" s="21">
        <f>K35+H42+K57</f>
        <v>0</v>
      </c>
    </row>
    <row r="60" spans="1:18" ht="12" customHeight="1" thickBot="1" x14ac:dyDescent="0.25">
      <c r="B60" s="48"/>
      <c r="C60" s="48"/>
      <c r="D60" s="48"/>
    </row>
    <row r="61" spans="1:18" ht="24" customHeight="1" x14ac:dyDescent="0.2">
      <c r="B61" s="278" t="s">
        <v>94</v>
      </c>
      <c r="C61" s="279"/>
      <c r="D61" s="279"/>
      <c r="E61" s="279"/>
      <c r="F61" s="279"/>
      <c r="G61" s="279"/>
      <c r="H61" s="279"/>
      <c r="I61" s="279"/>
      <c r="J61" s="279"/>
      <c r="K61" s="279"/>
      <c r="L61" s="280"/>
      <c r="M61" s="49"/>
    </row>
    <row r="62" spans="1:18" ht="25.7" customHeight="1" thickBot="1" x14ac:dyDescent="0.25">
      <c r="B62" s="281"/>
      <c r="C62" s="282"/>
      <c r="D62" s="282"/>
      <c r="E62" s="282"/>
      <c r="F62" s="282"/>
      <c r="G62" s="282"/>
      <c r="H62" s="282"/>
      <c r="I62" s="282"/>
      <c r="J62" s="282"/>
      <c r="K62" s="282"/>
      <c r="L62" s="283"/>
      <c r="M62" s="50"/>
    </row>
    <row r="63" spans="1:18" ht="12.75" customHeight="1" thickBot="1" x14ac:dyDescent="0.25">
      <c r="B63" s="51"/>
      <c r="C63" s="51"/>
      <c r="D63" s="51"/>
      <c r="E63" s="51"/>
      <c r="F63" s="51"/>
      <c r="G63" s="51"/>
      <c r="H63" s="51"/>
      <c r="I63" s="51"/>
      <c r="J63" s="51"/>
      <c r="K63" s="51"/>
      <c r="L63" s="51"/>
    </row>
    <row r="64" spans="1:18" ht="12.75" customHeight="1" thickBot="1" x14ac:dyDescent="0.25">
      <c r="B64" s="302" t="s">
        <v>36</v>
      </c>
      <c r="C64" s="303"/>
      <c r="D64" s="304"/>
      <c r="E64" s="65" t="s">
        <v>61</v>
      </c>
    </row>
    <row r="65" spans="2:18" ht="13.5" thickBot="1" x14ac:dyDescent="0.25">
      <c r="B65" s="302" t="s">
        <v>2</v>
      </c>
      <c r="C65" s="303"/>
      <c r="D65" s="334"/>
      <c r="E65" s="34" t="s">
        <v>35</v>
      </c>
      <c r="F65" s="34" t="s">
        <v>3</v>
      </c>
      <c r="G65" s="34" t="s">
        <v>1</v>
      </c>
      <c r="H65" s="34" t="s">
        <v>9</v>
      </c>
      <c r="I65" s="34" t="s">
        <v>10</v>
      </c>
      <c r="J65" s="34" t="s">
        <v>11</v>
      </c>
      <c r="K65" s="34" t="s">
        <v>1</v>
      </c>
      <c r="L65" s="125" t="s">
        <v>80</v>
      </c>
      <c r="M65" s="50"/>
    </row>
    <row r="66" spans="2:18" s="94" customFormat="1" x14ac:dyDescent="0.2">
      <c r="B66" s="404"/>
      <c r="C66" s="405"/>
      <c r="D66" s="405"/>
      <c r="E66" s="126"/>
      <c r="F66" s="127"/>
      <c r="G66" s="128"/>
      <c r="H66" s="235"/>
      <c r="I66" s="235"/>
      <c r="J66" s="235"/>
      <c r="K66" s="137">
        <f t="shared" ref="K66:K78" si="16">(G66*H66*I66*J66)</f>
        <v>0</v>
      </c>
      <c r="L66" s="129"/>
      <c r="M66" s="101"/>
      <c r="N66" s="101"/>
      <c r="R66" s="94" t="b">
        <f t="shared" ref="R66:R78" si="17">IF(L66="In-Kind", K66)</f>
        <v>0</v>
      </c>
    </row>
    <row r="67" spans="2:18" s="94" customFormat="1" x14ac:dyDescent="0.2">
      <c r="B67" s="300"/>
      <c r="C67" s="301"/>
      <c r="D67" s="301"/>
      <c r="E67" s="118"/>
      <c r="F67" s="77"/>
      <c r="G67" s="76"/>
      <c r="H67" s="233"/>
      <c r="I67" s="233"/>
      <c r="J67" s="233"/>
      <c r="K67" s="67">
        <f t="shared" si="16"/>
        <v>0</v>
      </c>
      <c r="L67" s="86"/>
      <c r="M67" s="101"/>
      <c r="N67" s="101"/>
      <c r="R67" s="94" t="b">
        <f t="shared" si="17"/>
        <v>0</v>
      </c>
    </row>
    <row r="68" spans="2:18" s="94" customFormat="1" x14ac:dyDescent="0.2">
      <c r="B68" s="300"/>
      <c r="C68" s="301"/>
      <c r="D68" s="301"/>
      <c r="E68" s="118"/>
      <c r="F68" s="75"/>
      <c r="G68" s="76"/>
      <c r="H68" s="233"/>
      <c r="I68" s="233"/>
      <c r="J68" s="233"/>
      <c r="K68" s="138">
        <f t="shared" ref="K68:K69" si="18">(G68*H68*I68*J68)</f>
        <v>0</v>
      </c>
      <c r="L68" s="86"/>
      <c r="M68" s="101"/>
      <c r="N68" s="101"/>
      <c r="R68" s="94" t="b">
        <f t="shared" ref="R68:R69" si="19">IF(L68="In-Kind", K68)</f>
        <v>0</v>
      </c>
    </row>
    <row r="69" spans="2:18" s="94" customFormat="1" x14ac:dyDescent="0.2">
      <c r="B69" s="300"/>
      <c r="C69" s="301"/>
      <c r="D69" s="301"/>
      <c r="E69" s="118"/>
      <c r="F69" s="77"/>
      <c r="G69" s="76"/>
      <c r="H69" s="233"/>
      <c r="I69" s="233"/>
      <c r="J69" s="233"/>
      <c r="K69" s="67">
        <f t="shared" si="18"/>
        <v>0</v>
      </c>
      <c r="L69" s="86"/>
      <c r="M69" s="101"/>
      <c r="N69" s="101"/>
      <c r="R69" s="94" t="b">
        <f t="shared" si="19"/>
        <v>0</v>
      </c>
    </row>
    <row r="70" spans="2:18" s="94" customFormat="1" x14ac:dyDescent="0.2">
      <c r="B70" s="300"/>
      <c r="C70" s="301"/>
      <c r="D70" s="301"/>
      <c r="E70" s="118"/>
      <c r="F70" s="77"/>
      <c r="G70" s="76"/>
      <c r="H70" s="233"/>
      <c r="I70" s="233"/>
      <c r="J70" s="233"/>
      <c r="K70" s="67">
        <f t="shared" si="16"/>
        <v>0</v>
      </c>
      <c r="L70" s="86"/>
      <c r="M70" s="101"/>
      <c r="N70" s="101"/>
      <c r="R70" s="94" t="b">
        <f t="shared" si="17"/>
        <v>0</v>
      </c>
    </row>
    <row r="71" spans="2:18" s="94" customFormat="1" x14ac:dyDescent="0.2">
      <c r="B71" s="300"/>
      <c r="C71" s="301"/>
      <c r="D71" s="301"/>
      <c r="E71" s="118"/>
      <c r="F71" s="119"/>
      <c r="G71" s="76"/>
      <c r="H71" s="233"/>
      <c r="I71" s="233"/>
      <c r="J71" s="233"/>
      <c r="K71" s="67">
        <f t="shared" si="16"/>
        <v>0</v>
      </c>
      <c r="L71" s="130"/>
      <c r="M71" s="95"/>
      <c r="N71" s="95"/>
      <c r="O71" s="95"/>
      <c r="P71" s="95"/>
      <c r="R71" s="94" t="b">
        <f t="shared" si="17"/>
        <v>0</v>
      </c>
    </row>
    <row r="72" spans="2:18" s="94" customFormat="1" x14ac:dyDescent="0.2">
      <c r="B72" s="300"/>
      <c r="C72" s="301"/>
      <c r="D72" s="301"/>
      <c r="E72" s="118"/>
      <c r="F72" s="77"/>
      <c r="G72" s="76"/>
      <c r="H72" s="233"/>
      <c r="I72" s="233"/>
      <c r="J72" s="233"/>
      <c r="K72" s="67">
        <f t="shared" si="16"/>
        <v>0</v>
      </c>
      <c r="L72" s="131"/>
      <c r="M72" s="103"/>
      <c r="N72" s="103"/>
      <c r="O72" s="103"/>
      <c r="P72" s="103"/>
      <c r="R72" s="94" t="b">
        <f t="shared" si="17"/>
        <v>0</v>
      </c>
    </row>
    <row r="73" spans="2:18" s="94" customFormat="1" x14ac:dyDescent="0.2">
      <c r="B73" s="300"/>
      <c r="C73" s="301"/>
      <c r="D73" s="301"/>
      <c r="E73" s="118"/>
      <c r="F73" s="77"/>
      <c r="G73" s="76"/>
      <c r="H73" s="233"/>
      <c r="I73" s="233"/>
      <c r="J73" s="233"/>
      <c r="K73" s="67">
        <f t="shared" si="16"/>
        <v>0</v>
      </c>
      <c r="L73" s="87"/>
      <c r="M73" s="102"/>
      <c r="N73" s="104"/>
      <c r="O73" s="99"/>
      <c r="P73" s="99"/>
      <c r="R73" s="94" t="b">
        <f t="shared" si="17"/>
        <v>0</v>
      </c>
    </row>
    <row r="74" spans="2:18" s="94" customFormat="1" x14ac:dyDescent="0.2">
      <c r="B74" s="300"/>
      <c r="C74" s="301"/>
      <c r="D74" s="301"/>
      <c r="E74" s="118"/>
      <c r="F74" s="77"/>
      <c r="G74" s="76"/>
      <c r="H74" s="233"/>
      <c r="I74" s="233"/>
      <c r="J74" s="233"/>
      <c r="K74" s="67">
        <f t="shared" ref="K74:K75" si="20">(G74*H74*I74*J74)</f>
        <v>0</v>
      </c>
      <c r="L74" s="87"/>
      <c r="M74" s="102"/>
      <c r="N74" s="104"/>
      <c r="O74" s="99"/>
      <c r="P74" s="99"/>
      <c r="R74" s="94" t="b">
        <f t="shared" ref="R74:R75" si="21">IF(L74="In-Kind", K74)</f>
        <v>0</v>
      </c>
    </row>
    <row r="75" spans="2:18" s="94" customFormat="1" x14ac:dyDescent="0.2">
      <c r="B75" s="300"/>
      <c r="C75" s="301"/>
      <c r="D75" s="301"/>
      <c r="E75" s="118"/>
      <c r="F75" s="77"/>
      <c r="G75" s="76"/>
      <c r="H75" s="233"/>
      <c r="I75" s="233"/>
      <c r="J75" s="233"/>
      <c r="K75" s="67">
        <f t="shared" si="20"/>
        <v>0</v>
      </c>
      <c r="L75" s="87"/>
      <c r="M75" s="102"/>
      <c r="N75" s="104"/>
      <c r="O75" s="99"/>
      <c r="P75" s="99"/>
      <c r="R75" s="94" t="b">
        <f t="shared" si="21"/>
        <v>0</v>
      </c>
    </row>
    <row r="76" spans="2:18" s="94" customFormat="1" x14ac:dyDescent="0.2">
      <c r="B76" s="300"/>
      <c r="C76" s="301"/>
      <c r="D76" s="301"/>
      <c r="E76" s="118"/>
      <c r="F76" s="77"/>
      <c r="G76" s="76"/>
      <c r="H76" s="233"/>
      <c r="I76" s="233"/>
      <c r="J76" s="233"/>
      <c r="K76" s="67">
        <f t="shared" ref="K76" si="22">(G76*H76*I76*J76)</f>
        <v>0</v>
      </c>
      <c r="L76" s="87"/>
      <c r="M76" s="102"/>
      <c r="N76" s="104"/>
      <c r="O76" s="99"/>
      <c r="P76" s="99"/>
      <c r="R76" s="94" t="b">
        <f t="shared" ref="R76" si="23">IF(L76="In-Kind", K76)</f>
        <v>0</v>
      </c>
    </row>
    <row r="77" spans="2:18" s="94" customFormat="1" x14ac:dyDescent="0.2">
      <c r="B77" s="300"/>
      <c r="C77" s="301"/>
      <c r="D77" s="301"/>
      <c r="E77" s="118"/>
      <c r="F77" s="77"/>
      <c r="G77" s="76"/>
      <c r="H77" s="233"/>
      <c r="I77" s="233"/>
      <c r="J77" s="233"/>
      <c r="K77" s="67">
        <f t="shared" si="16"/>
        <v>0</v>
      </c>
      <c r="L77" s="87"/>
      <c r="M77" s="99"/>
      <c r="N77" s="104"/>
      <c r="O77" s="99"/>
      <c r="P77" s="99"/>
      <c r="R77" s="94" t="b">
        <f t="shared" si="17"/>
        <v>0</v>
      </c>
    </row>
    <row r="78" spans="2:18" s="94" customFormat="1" ht="13.5" thickBot="1" x14ac:dyDescent="0.25">
      <c r="B78" s="349"/>
      <c r="C78" s="350"/>
      <c r="D78" s="350"/>
      <c r="E78" s="92"/>
      <c r="F78" s="117"/>
      <c r="G78" s="78"/>
      <c r="H78" s="114"/>
      <c r="I78" s="114"/>
      <c r="J78" s="114"/>
      <c r="K78" s="69">
        <f t="shared" si="16"/>
        <v>0</v>
      </c>
      <c r="L78" s="88"/>
      <c r="M78" s="99"/>
      <c r="N78" s="105"/>
      <c r="O78" s="99"/>
      <c r="P78" s="99"/>
      <c r="R78" s="94" t="b">
        <f t="shared" si="17"/>
        <v>0</v>
      </c>
    </row>
    <row r="79" spans="2:18" ht="13.5" thickBot="1" x14ac:dyDescent="0.25">
      <c r="B79" s="51"/>
      <c r="C79" s="51"/>
      <c r="D79" s="51"/>
      <c r="E79" s="51"/>
      <c r="F79" s="51"/>
      <c r="G79" s="51"/>
      <c r="H79" s="51"/>
      <c r="I79" s="51"/>
      <c r="J79" s="51"/>
      <c r="K79" s="51"/>
      <c r="M79" s="22"/>
      <c r="N79" s="23"/>
      <c r="O79" s="22"/>
      <c r="P79" s="22"/>
      <c r="R79" s="2">
        <f>SUM(R66:R78)</f>
        <v>0</v>
      </c>
    </row>
    <row r="80" spans="2:18" ht="13.5" thickBot="1" x14ac:dyDescent="0.25">
      <c r="B80" s="302" t="s">
        <v>44</v>
      </c>
      <c r="C80" s="303"/>
      <c r="D80" s="304"/>
      <c r="M80" s="22"/>
      <c r="N80" s="23"/>
      <c r="O80" s="22"/>
      <c r="P80" s="22"/>
    </row>
    <row r="81" spans="2:18" ht="28.5" customHeight="1" x14ac:dyDescent="0.2">
      <c r="B81" s="272" t="s">
        <v>2</v>
      </c>
      <c r="C81" s="273"/>
      <c r="D81" s="338"/>
      <c r="E81" s="316" t="s">
        <v>35</v>
      </c>
      <c r="F81" s="338"/>
      <c r="G81" s="316" t="s">
        <v>39</v>
      </c>
      <c r="H81" s="338"/>
      <c r="I81" s="35" t="s">
        <v>40</v>
      </c>
      <c r="J81" s="13" t="s">
        <v>37</v>
      </c>
      <c r="K81" s="35" t="s">
        <v>38</v>
      </c>
      <c r="L81" s="10" t="s">
        <v>80</v>
      </c>
      <c r="M81" s="22"/>
      <c r="N81" s="23"/>
      <c r="O81" s="22"/>
      <c r="P81" s="22"/>
    </row>
    <row r="82" spans="2:18" s="94" customFormat="1" x14ac:dyDescent="0.2">
      <c r="B82" s="353"/>
      <c r="C82" s="354"/>
      <c r="D82" s="355"/>
      <c r="E82" s="276"/>
      <c r="F82" s="277"/>
      <c r="G82" s="298"/>
      <c r="H82" s="299"/>
      <c r="I82" s="140"/>
      <c r="J82" s="233"/>
      <c r="K82" s="67">
        <f t="shared" ref="K82:K89" si="24">I82*J82</f>
        <v>0</v>
      </c>
      <c r="L82" s="89"/>
      <c r="R82" s="94" t="b">
        <f t="shared" ref="R82:R89" si="25">IF(L82="In-Kind", K82)</f>
        <v>0</v>
      </c>
    </row>
    <row r="83" spans="2:18" s="94" customFormat="1" x14ac:dyDescent="0.2">
      <c r="B83" s="308"/>
      <c r="C83" s="262"/>
      <c r="D83" s="262"/>
      <c r="E83" s="276"/>
      <c r="F83" s="277"/>
      <c r="G83" s="298"/>
      <c r="H83" s="299"/>
      <c r="I83" s="140"/>
      <c r="J83" s="233"/>
      <c r="K83" s="67">
        <f t="shared" si="24"/>
        <v>0</v>
      </c>
      <c r="L83" s="89"/>
      <c r="R83" s="94" t="b">
        <f t="shared" si="25"/>
        <v>0</v>
      </c>
    </row>
    <row r="84" spans="2:18" s="94" customFormat="1" x14ac:dyDescent="0.2">
      <c r="B84" s="308"/>
      <c r="C84" s="262"/>
      <c r="D84" s="262"/>
      <c r="E84" s="276"/>
      <c r="F84" s="277"/>
      <c r="G84" s="298"/>
      <c r="H84" s="299"/>
      <c r="I84" s="140"/>
      <c r="J84" s="233"/>
      <c r="K84" s="67">
        <f t="shared" si="24"/>
        <v>0</v>
      </c>
      <c r="L84" s="89"/>
      <c r="R84" s="94" t="b">
        <f t="shared" si="25"/>
        <v>0</v>
      </c>
    </row>
    <row r="85" spans="2:18" s="94" customFormat="1" ht="12.75" customHeight="1" x14ac:dyDescent="0.2">
      <c r="B85" s="308"/>
      <c r="C85" s="262"/>
      <c r="D85" s="262"/>
      <c r="E85" s="276"/>
      <c r="F85" s="277"/>
      <c r="G85" s="298"/>
      <c r="H85" s="299"/>
      <c r="I85" s="140"/>
      <c r="J85" s="233"/>
      <c r="K85" s="67">
        <f t="shared" si="24"/>
        <v>0</v>
      </c>
      <c r="L85" s="89"/>
      <c r="R85" s="94" t="b">
        <f t="shared" si="25"/>
        <v>0</v>
      </c>
    </row>
    <row r="86" spans="2:18" s="94" customFormat="1" x14ac:dyDescent="0.2">
      <c r="B86" s="308"/>
      <c r="C86" s="262"/>
      <c r="D86" s="262"/>
      <c r="E86" s="276"/>
      <c r="F86" s="277"/>
      <c r="G86" s="298"/>
      <c r="H86" s="299"/>
      <c r="I86" s="140"/>
      <c r="J86" s="233"/>
      <c r="K86" s="67">
        <f t="shared" si="24"/>
        <v>0</v>
      </c>
      <c r="L86" s="89"/>
      <c r="R86" s="94" t="b">
        <f t="shared" ref="R86:R88" si="26">IF(L86="In-Kind", K86)</f>
        <v>0</v>
      </c>
    </row>
    <row r="87" spans="2:18" s="94" customFormat="1" x14ac:dyDescent="0.2">
      <c r="B87" s="308"/>
      <c r="C87" s="262"/>
      <c r="D87" s="262"/>
      <c r="E87" s="276"/>
      <c r="F87" s="277"/>
      <c r="G87" s="298"/>
      <c r="H87" s="299"/>
      <c r="I87" s="140"/>
      <c r="J87" s="233"/>
      <c r="K87" s="67">
        <f t="shared" si="24"/>
        <v>0</v>
      </c>
      <c r="L87" s="89"/>
      <c r="R87" s="94" t="b">
        <f t="shared" si="26"/>
        <v>0</v>
      </c>
    </row>
    <row r="88" spans="2:18" s="94" customFormat="1" ht="12.75" customHeight="1" x14ac:dyDescent="0.2">
      <c r="B88" s="308"/>
      <c r="C88" s="262"/>
      <c r="D88" s="262"/>
      <c r="E88" s="276"/>
      <c r="F88" s="277"/>
      <c r="G88" s="298"/>
      <c r="H88" s="299"/>
      <c r="I88" s="140"/>
      <c r="J88" s="233"/>
      <c r="K88" s="67">
        <f t="shared" si="24"/>
        <v>0</v>
      </c>
      <c r="L88" s="89"/>
      <c r="R88" s="94" t="b">
        <f t="shared" si="26"/>
        <v>0</v>
      </c>
    </row>
    <row r="89" spans="2:18" s="94" customFormat="1" ht="13.5" thickBot="1" x14ac:dyDescent="0.25">
      <c r="B89" s="309"/>
      <c r="C89" s="310"/>
      <c r="D89" s="311"/>
      <c r="E89" s="274"/>
      <c r="F89" s="275"/>
      <c r="G89" s="402"/>
      <c r="H89" s="403"/>
      <c r="I89" s="141"/>
      <c r="J89" s="234"/>
      <c r="K89" s="136">
        <f t="shared" si="24"/>
        <v>0</v>
      </c>
      <c r="L89" s="90"/>
      <c r="R89" s="94" t="b">
        <f t="shared" si="25"/>
        <v>0</v>
      </c>
    </row>
    <row r="90" spans="2:18" ht="13.5" thickBot="1" x14ac:dyDescent="0.25">
      <c r="I90" s="247" t="s">
        <v>45</v>
      </c>
      <c r="J90" s="248"/>
      <c r="K90" s="18">
        <f>SUM(K66:K89)</f>
        <v>0</v>
      </c>
      <c r="R90" s="2">
        <f>SUM(R82:R89)</f>
        <v>0</v>
      </c>
    </row>
    <row r="91" spans="2:18" ht="13.5" thickBot="1" x14ac:dyDescent="0.25">
      <c r="J91" s="9"/>
      <c r="K91" s="9"/>
      <c r="L91" s="24"/>
    </row>
    <row r="92" spans="2:18" ht="12.75" customHeight="1" x14ac:dyDescent="0.2">
      <c r="B92" s="278" t="s">
        <v>92</v>
      </c>
      <c r="C92" s="279"/>
      <c r="D92" s="279"/>
      <c r="E92" s="279"/>
      <c r="F92" s="279"/>
      <c r="G92" s="279"/>
      <c r="H92" s="279"/>
      <c r="I92" s="279"/>
      <c r="J92" s="279"/>
      <c r="K92" s="279"/>
      <c r="L92" s="280"/>
    </row>
    <row r="93" spans="2:18" x14ac:dyDescent="0.2">
      <c r="B93" s="305"/>
      <c r="C93" s="306"/>
      <c r="D93" s="306"/>
      <c r="E93" s="306"/>
      <c r="F93" s="306"/>
      <c r="G93" s="306"/>
      <c r="H93" s="306"/>
      <c r="I93" s="306"/>
      <c r="J93" s="306"/>
      <c r="K93" s="306"/>
      <c r="L93" s="307"/>
    </row>
    <row r="94" spans="2:18" x14ac:dyDescent="0.2">
      <c r="B94" s="305"/>
      <c r="C94" s="306"/>
      <c r="D94" s="306"/>
      <c r="E94" s="306"/>
      <c r="F94" s="306"/>
      <c r="G94" s="306"/>
      <c r="H94" s="306"/>
      <c r="I94" s="306"/>
      <c r="J94" s="306"/>
      <c r="K94" s="306"/>
      <c r="L94" s="307"/>
    </row>
    <row r="95" spans="2:18" ht="6.75" customHeight="1" thickBot="1" x14ac:dyDescent="0.25">
      <c r="B95" s="281"/>
      <c r="C95" s="282"/>
      <c r="D95" s="282"/>
      <c r="E95" s="282"/>
      <c r="F95" s="282"/>
      <c r="G95" s="282"/>
      <c r="H95" s="282"/>
      <c r="I95" s="282"/>
      <c r="J95" s="282"/>
      <c r="K95" s="282"/>
      <c r="L95" s="283"/>
    </row>
    <row r="96" spans="2:18" ht="13.5" thickBot="1" x14ac:dyDescent="0.25"/>
    <row r="97" spans="2:18" x14ac:dyDescent="0.2">
      <c r="B97" s="272" t="s">
        <v>41</v>
      </c>
      <c r="C97" s="273"/>
      <c r="D97" s="273"/>
      <c r="E97" s="273"/>
      <c r="F97" s="34" t="s">
        <v>14</v>
      </c>
      <c r="G97" s="256" t="s">
        <v>93</v>
      </c>
      <c r="H97" s="258"/>
      <c r="I97" s="256" t="s">
        <v>17</v>
      </c>
      <c r="J97" s="258"/>
      <c r="K97" s="34" t="s">
        <v>1</v>
      </c>
      <c r="L97" s="11" t="s">
        <v>80</v>
      </c>
      <c r="M97" s="25"/>
      <c r="N97" s="25"/>
      <c r="O97" s="25"/>
      <c r="P97" s="25"/>
    </row>
    <row r="98" spans="2:18" s="94" customFormat="1" x14ac:dyDescent="0.2">
      <c r="B98" s="246"/>
      <c r="C98" s="245"/>
      <c r="D98" s="245"/>
      <c r="E98" s="245"/>
      <c r="F98" s="67"/>
      <c r="G98" s="250"/>
      <c r="H98" s="251"/>
      <c r="I98" s="276"/>
      <c r="J98" s="277"/>
      <c r="K98" s="67">
        <f>SUM(F98*G98)</f>
        <v>0</v>
      </c>
      <c r="L98" s="83"/>
      <c r="R98" s="94" t="b">
        <f t="shared" ref="R98:R104" si="27">IF(L98="In-Kind", K98)</f>
        <v>0</v>
      </c>
    </row>
    <row r="99" spans="2:18" s="94" customFormat="1" x14ac:dyDescent="0.2">
      <c r="B99" s="246"/>
      <c r="C99" s="245"/>
      <c r="D99" s="245"/>
      <c r="E99" s="245"/>
      <c r="F99" s="67"/>
      <c r="G99" s="250"/>
      <c r="H99" s="251"/>
      <c r="I99" s="276"/>
      <c r="J99" s="277"/>
      <c r="K99" s="67">
        <f t="shared" ref="K99:K104" si="28">SUM(F99*G99)</f>
        <v>0</v>
      </c>
      <c r="L99" s="83"/>
      <c r="R99" s="94" t="b">
        <f t="shared" si="27"/>
        <v>0</v>
      </c>
    </row>
    <row r="100" spans="2:18" s="94" customFormat="1" x14ac:dyDescent="0.2">
      <c r="B100" s="246"/>
      <c r="C100" s="245"/>
      <c r="D100" s="245"/>
      <c r="E100" s="245"/>
      <c r="F100" s="67"/>
      <c r="G100" s="250"/>
      <c r="H100" s="251"/>
      <c r="I100" s="276"/>
      <c r="J100" s="277"/>
      <c r="K100" s="67">
        <f t="shared" si="28"/>
        <v>0</v>
      </c>
      <c r="L100" s="83"/>
      <c r="R100" s="94" t="b">
        <f t="shared" si="27"/>
        <v>0</v>
      </c>
    </row>
    <row r="101" spans="2:18" s="94" customFormat="1" x14ac:dyDescent="0.2">
      <c r="B101" s="246"/>
      <c r="C101" s="245"/>
      <c r="D101" s="245"/>
      <c r="E101" s="245"/>
      <c r="F101" s="67"/>
      <c r="G101" s="250"/>
      <c r="H101" s="251"/>
      <c r="I101" s="276"/>
      <c r="J101" s="277"/>
      <c r="K101" s="67">
        <f t="shared" si="28"/>
        <v>0</v>
      </c>
      <c r="L101" s="83"/>
      <c r="R101" s="94" t="b">
        <f t="shared" ref="R101" si="29">IF(L101="In-Kind", K101)</f>
        <v>0</v>
      </c>
    </row>
    <row r="102" spans="2:18" s="94" customFormat="1" x14ac:dyDescent="0.2">
      <c r="B102" s="246"/>
      <c r="C102" s="245"/>
      <c r="D102" s="245"/>
      <c r="E102" s="245"/>
      <c r="F102" s="67"/>
      <c r="G102" s="250"/>
      <c r="H102" s="251"/>
      <c r="I102" s="276"/>
      <c r="J102" s="277"/>
      <c r="K102" s="67">
        <f t="shared" si="28"/>
        <v>0</v>
      </c>
      <c r="L102" s="83"/>
      <c r="R102" s="94" t="b">
        <f t="shared" ref="R102" si="30">IF(L102="In-Kind", K102)</f>
        <v>0</v>
      </c>
    </row>
    <row r="103" spans="2:18" s="94" customFormat="1" x14ac:dyDescent="0.2">
      <c r="B103" s="246"/>
      <c r="C103" s="245"/>
      <c r="D103" s="245"/>
      <c r="E103" s="245"/>
      <c r="F103" s="67"/>
      <c r="G103" s="250"/>
      <c r="H103" s="251"/>
      <c r="I103" s="276"/>
      <c r="J103" s="277"/>
      <c r="K103" s="67">
        <f t="shared" si="28"/>
        <v>0</v>
      </c>
      <c r="L103" s="83"/>
      <c r="R103" s="94" t="b">
        <f t="shared" si="27"/>
        <v>0</v>
      </c>
    </row>
    <row r="104" spans="2:18" s="94" customFormat="1" ht="13.5" thickBot="1" x14ac:dyDescent="0.25">
      <c r="B104" s="295"/>
      <c r="C104" s="271"/>
      <c r="D104" s="271"/>
      <c r="E104" s="271"/>
      <c r="F104" s="69"/>
      <c r="G104" s="252"/>
      <c r="H104" s="253"/>
      <c r="I104" s="274"/>
      <c r="J104" s="275"/>
      <c r="K104" s="67">
        <f t="shared" si="28"/>
        <v>0</v>
      </c>
      <c r="L104" s="84"/>
      <c r="R104" s="94" t="b">
        <f t="shared" si="27"/>
        <v>0</v>
      </c>
    </row>
    <row r="105" spans="2:18" ht="13.5" thickBot="1" x14ac:dyDescent="0.25">
      <c r="B105" s="48"/>
      <c r="C105" s="48"/>
      <c r="D105" s="48"/>
      <c r="I105" s="411" t="s">
        <v>19</v>
      </c>
      <c r="J105" s="412"/>
      <c r="K105" s="19">
        <f>SUM(K98:K104)</f>
        <v>0</v>
      </c>
      <c r="R105" s="2">
        <f>SUM(R98:R104)</f>
        <v>0</v>
      </c>
    </row>
    <row r="106" spans="2:18" ht="13.5" thickBot="1" x14ac:dyDescent="0.25"/>
    <row r="107" spans="2:18" x14ac:dyDescent="0.2">
      <c r="B107" s="278" t="s">
        <v>91</v>
      </c>
      <c r="C107" s="279"/>
      <c r="D107" s="279"/>
      <c r="E107" s="279"/>
      <c r="F107" s="279"/>
      <c r="G107" s="279"/>
      <c r="H107" s="279"/>
      <c r="I107" s="279"/>
      <c r="J107" s="279"/>
      <c r="K107" s="279"/>
      <c r="L107" s="280"/>
    </row>
    <row r="108" spans="2:18" ht="32.25" customHeight="1" thickBot="1" x14ac:dyDescent="0.25">
      <c r="B108" s="281"/>
      <c r="C108" s="282"/>
      <c r="D108" s="282"/>
      <c r="E108" s="282"/>
      <c r="F108" s="282"/>
      <c r="G108" s="282"/>
      <c r="H108" s="282"/>
      <c r="I108" s="282"/>
      <c r="J108" s="282"/>
      <c r="K108" s="282"/>
      <c r="L108" s="283"/>
    </row>
    <row r="109" spans="2:18" ht="13.5" thickBot="1" x14ac:dyDescent="0.25">
      <c r="K109" s="1"/>
      <c r="L109" s="26"/>
    </row>
    <row r="110" spans="2:18" x14ac:dyDescent="0.2">
      <c r="B110" s="288" t="s">
        <v>3</v>
      </c>
      <c r="C110" s="257"/>
      <c r="D110" s="257"/>
      <c r="E110" s="258"/>
      <c r="F110" s="34" t="s">
        <v>16</v>
      </c>
      <c r="G110" s="424" t="s">
        <v>15</v>
      </c>
      <c r="H110" s="425"/>
      <c r="I110" s="256" t="s">
        <v>17</v>
      </c>
      <c r="J110" s="258"/>
      <c r="K110" s="34" t="s">
        <v>1</v>
      </c>
      <c r="L110" s="11" t="s">
        <v>80</v>
      </c>
    </row>
    <row r="111" spans="2:18" s="94" customFormat="1" x14ac:dyDescent="0.2">
      <c r="B111" s="284"/>
      <c r="C111" s="285"/>
      <c r="D111" s="285"/>
      <c r="E111" s="277"/>
      <c r="F111" s="67"/>
      <c r="G111" s="426"/>
      <c r="H111" s="427"/>
      <c r="I111" s="276"/>
      <c r="J111" s="277"/>
      <c r="K111" s="67">
        <f>SUM(F111*G111)</f>
        <v>0</v>
      </c>
      <c r="L111" s="83"/>
      <c r="M111" s="98"/>
      <c r="N111" s="98"/>
      <c r="R111" s="94" t="b">
        <f t="shared" ref="R111:R121" si="31">IF(L111="In-Kind", K111)</f>
        <v>0</v>
      </c>
    </row>
    <row r="112" spans="2:18" s="94" customFormat="1" x14ac:dyDescent="0.2">
      <c r="B112" s="284"/>
      <c r="C112" s="285"/>
      <c r="D112" s="285"/>
      <c r="E112" s="277"/>
      <c r="F112" s="67"/>
      <c r="G112" s="426"/>
      <c r="H112" s="427"/>
      <c r="I112" s="276"/>
      <c r="J112" s="277"/>
      <c r="K112" s="67">
        <f t="shared" ref="K112:K121" si="32">SUM(F112*G112)</f>
        <v>0</v>
      </c>
      <c r="L112" s="83"/>
      <c r="M112" s="98"/>
      <c r="N112" s="98"/>
      <c r="R112" s="94" t="b">
        <f t="shared" si="31"/>
        <v>0</v>
      </c>
    </row>
    <row r="113" spans="2:18" s="94" customFormat="1" x14ac:dyDescent="0.2">
      <c r="B113" s="284"/>
      <c r="C113" s="285"/>
      <c r="D113" s="285"/>
      <c r="E113" s="277"/>
      <c r="F113" s="67"/>
      <c r="G113" s="426"/>
      <c r="H113" s="427"/>
      <c r="I113" s="276"/>
      <c r="J113" s="277"/>
      <c r="K113" s="67">
        <f t="shared" si="32"/>
        <v>0</v>
      </c>
      <c r="L113" s="83"/>
      <c r="M113" s="99"/>
      <c r="N113" s="99"/>
      <c r="R113" s="94" t="b">
        <f t="shared" si="31"/>
        <v>0</v>
      </c>
    </row>
    <row r="114" spans="2:18" s="94" customFormat="1" x14ac:dyDescent="0.2">
      <c r="B114" s="284"/>
      <c r="C114" s="285"/>
      <c r="D114" s="285"/>
      <c r="E114" s="277"/>
      <c r="F114" s="67"/>
      <c r="G114" s="426"/>
      <c r="H114" s="427"/>
      <c r="I114" s="276"/>
      <c r="J114" s="277"/>
      <c r="K114" s="67">
        <f t="shared" si="32"/>
        <v>0</v>
      </c>
      <c r="L114" s="83"/>
      <c r="M114" s="99"/>
      <c r="N114" s="99"/>
      <c r="R114" s="94" t="b">
        <f t="shared" ref="R114:R120" si="33">IF(L114="In-Kind", K114)</f>
        <v>0</v>
      </c>
    </row>
    <row r="115" spans="2:18" s="94" customFormat="1" x14ac:dyDescent="0.2">
      <c r="B115" s="284"/>
      <c r="C115" s="285"/>
      <c r="D115" s="285"/>
      <c r="E115" s="277"/>
      <c r="F115" s="67"/>
      <c r="G115" s="426"/>
      <c r="H115" s="427"/>
      <c r="I115" s="262"/>
      <c r="J115" s="262"/>
      <c r="K115" s="67">
        <f t="shared" si="32"/>
        <v>0</v>
      </c>
      <c r="L115" s="83"/>
      <c r="M115" s="99"/>
      <c r="N115" s="100"/>
      <c r="O115" s="100"/>
      <c r="P115" s="100"/>
      <c r="Q115" s="100"/>
      <c r="R115" s="94" t="b">
        <f t="shared" si="33"/>
        <v>0</v>
      </c>
    </row>
    <row r="116" spans="2:18" s="94" customFormat="1" x14ac:dyDescent="0.2">
      <c r="B116" s="284"/>
      <c r="C116" s="285"/>
      <c r="D116" s="285"/>
      <c r="E116" s="277"/>
      <c r="F116" s="67"/>
      <c r="G116" s="426"/>
      <c r="H116" s="427"/>
      <c r="I116" s="276"/>
      <c r="J116" s="277"/>
      <c r="K116" s="67">
        <f t="shared" si="32"/>
        <v>0</v>
      </c>
      <c r="L116" s="83"/>
      <c r="M116" s="98"/>
      <c r="N116" s="98"/>
      <c r="R116" s="94" t="b">
        <f t="shared" ref="R116:R118" si="34">IF(L116="In-Kind", K116)</f>
        <v>0</v>
      </c>
    </row>
    <row r="117" spans="2:18" s="94" customFormat="1" x14ac:dyDescent="0.2">
      <c r="B117" s="284"/>
      <c r="C117" s="285"/>
      <c r="D117" s="285"/>
      <c r="E117" s="277"/>
      <c r="F117" s="67"/>
      <c r="G117" s="426"/>
      <c r="H117" s="427"/>
      <c r="I117" s="276"/>
      <c r="J117" s="277"/>
      <c r="K117" s="67">
        <f t="shared" si="32"/>
        <v>0</v>
      </c>
      <c r="L117" s="83"/>
      <c r="M117" s="98"/>
      <c r="N117" s="98"/>
      <c r="R117" s="94" t="b">
        <f t="shared" si="34"/>
        <v>0</v>
      </c>
    </row>
    <row r="118" spans="2:18" s="94" customFormat="1" x14ac:dyDescent="0.2">
      <c r="B118" s="284"/>
      <c r="C118" s="285"/>
      <c r="D118" s="285"/>
      <c r="E118" s="277"/>
      <c r="F118" s="67"/>
      <c r="G118" s="426"/>
      <c r="H118" s="427"/>
      <c r="I118" s="276"/>
      <c r="J118" s="277"/>
      <c r="K118" s="67">
        <f t="shared" si="32"/>
        <v>0</v>
      </c>
      <c r="L118" s="83"/>
      <c r="M118" s="99"/>
      <c r="N118" s="99"/>
      <c r="R118" s="94" t="b">
        <f t="shared" si="34"/>
        <v>0</v>
      </c>
    </row>
    <row r="119" spans="2:18" s="94" customFormat="1" x14ac:dyDescent="0.2">
      <c r="B119" s="284"/>
      <c r="C119" s="285"/>
      <c r="D119" s="285"/>
      <c r="E119" s="277"/>
      <c r="F119" s="67"/>
      <c r="G119" s="426"/>
      <c r="H119" s="427"/>
      <c r="I119" s="276"/>
      <c r="J119" s="277"/>
      <c r="K119" s="67">
        <f t="shared" si="32"/>
        <v>0</v>
      </c>
      <c r="L119" s="83"/>
      <c r="M119" s="99"/>
      <c r="N119" s="99"/>
      <c r="R119" s="94" t="b">
        <f t="shared" si="33"/>
        <v>0</v>
      </c>
    </row>
    <row r="120" spans="2:18" s="94" customFormat="1" x14ac:dyDescent="0.2">
      <c r="B120" s="284"/>
      <c r="C120" s="285"/>
      <c r="D120" s="285"/>
      <c r="E120" s="277"/>
      <c r="F120" s="67"/>
      <c r="G120" s="426"/>
      <c r="H120" s="427"/>
      <c r="I120" s="262"/>
      <c r="J120" s="262"/>
      <c r="K120" s="67">
        <f t="shared" si="32"/>
        <v>0</v>
      </c>
      <c r="L120" s="83"/>
      <c r="M120" s="99"/>
      <c r="N120" s="100"/>
      <c r="O120" s="100"/>
      <c r="P120" s="100"/>
      <c r="Q120" s="100"/>
      <c r="R120" s="94" t="b">
        <f t="shared" si="33"/>
        <v>0</v>
      </c>
    </row>
    <row r="121" spans="2:18" s="94" customFormat="1" ht="13.5" thickBot="1" x14ac:dyDescent="0.25">
      <c r="B121" s="406"/>
      <c r="C121" s="407"/>
      <c r="D121" s="407"/>
      <c r="E121" s="275"/>
      <c r="F121" s="69"/>
      <c r="G121" s="439"/>
      <c r="H121" s="440"/>
      <c r="I121" s="408"/>
      <c r="J121" s="408"/>
      <c r="K121" s="67">
        <f t="shared" si="32"/>
        <v>0</v>
      </c>
      <c r="L121" s="84"/>
      <c r="M121" s="99"/>
      <c r="N121" s="99"/>
      <c r="R121" s="94" t="b">
        <f t="shared" si="31"/>
        <v>0</v>
      </c>
    </row>
    <row r="122" spans="2:18" ht="12" customHeight="1" thickBot="1" x14ac:dyDescent="0.25">
      <c r="I122" s="366" t="s">
        <v>18</v>
      </c>
      <c r="J122" s="367"/>
      <c r="K122" s="19">
        <f>SUM(K111:K121)</f>
        <v>0</v>
      </c>
      <c r="R122" s="2">
        <f>SUM(R111:R121)</f>
        <v>0</v>
      </c>
    </row>
    <row r="123" spans="2:18" ht="13.5" thickBot="1" x14ac:dyDescent="0.25"/>
    <row r="124" spans="2:18" ht="12" customHeight="1" x14ac:dyDescent="0.2">
      <c r="B124" s="322" t="s">
        <v>90</v>
      </c>
      <c r="C124" s="323"/>
      <c r="D124" s="323"/>
      <c r="E124" s="323"/>
      <c r="F124" s="323"/>
      <c r="G124" s="323"/>
      <c r="H124" s="323"/>
      <c r="I124" s="323"/>
      <c r="J124" s="323"/>
      <c r="K124" s="323"/>
      <c r="L124" s="324"/>
    </row>
    <row r="125" spans="2:18" ht="19.5" customHeight="1" thickBot="1" x14ac:dyDescent="0.25">
      <c r="B125" s="325"/>
      <c r="C125" s="326"/>
      <c r="D125" s="326"/>
      <c r="E125" s="326"/>
      <c r="F125" s="326"/>
      <c r="G125" s="326"/>
      <c r="H125" s="326"/>
      <c r="I125" s="326"/>
      <c r="J125" s="326"/>
      <c r="K125" s="326"/>
      <c r="L125" s="327"/>
    </row>
    <row r="126" spans="2:18" ht="12" customHeight="1" thickBot="1" x14ac:dyDescent="0.25">
      <c r="B126" s="52"/>
      <c r="C126" s="52"/>
      <c r="D126" s="52"/>
      <c r="E126" s="52"/>
      <c r="F126" s="52"/>
      <c r="G126" s="52"/>
      <c r="H126" s="52"/>
      <c r="I126" s="52"/>
      <c r="J126" s="52"/>
      <c r="K126" s="52"/>
      <c r="L126" s="52"/>
    </row>
    <row r="127" spans="2:18" x14ac:dyDescent="0.2">
      <c r="B127" s="328" t="s">
        <v>3</v>
      </c>
      <c r="C127" s="329"/>
      <c r="D127" s="329"/>
      <c r="E127" s="329"/>
      <c r="F127" s="139" t="s">
        <v>16</v>
      </c>
      <c r="G127" s="422" t="s">
        <v>15</v>
      </c>
      <c r="H127" s="423"/>
      <c r="I127" s="249" t="s">
        <v>17</v>
      </c>
      <c r="J127" s="249"/>
      <c r="K127" s="139" t="s">
        <v>1</v>
      </c>
      <c r="L127" s="11" t="s">
        <v>80</v>
      </c>
    </row>
    <row r="128" spans="2:18" s="94" customFormat="1" x14ac:dyDescent="0.2">
      <c r="B128" s="259" t="s">
        <v>195</v>
      </c>
      <c r="C128" s="260"/>
      <c r="D128" s="260"/>
      <c r="E128" s="261"/>
      <c r="F128" s="67">
        <v>50</v>
      </c>
      <c r="G128" s="418">
        <v>4</v>
      </c>
      <c r="H128" s="419"/>
      <c r="I128" s="262" t="s">
        <v>196</v>
      </c>
      <c r="J128" s="262"/>
      <c r="K128" s="67">
        <f>INT(SUM(F128*G128))</f>
        <v>200</v>
      </c>
      <c r="L128" s="83" t="s">
        <v>82</v>
      </c>
      <c r="M128" s="96"/>
      <c r="N128" s="96"/>
      <c r="O128" s="96"/>
      <c r="R128" s="94">
        <f t="shared" ref="R128:R131" si="35">IF(L128="In-Kind", K128)</f>
        <v>200</v>
      </c>
    </row>
    <row r="129" spans="2:18" s="94" customFormat="1" x14ac:dyDescent="0.2">
      <c r="B129" s="263"/>
      <c r="C129" s="264"/>
      <c r="D129" s="264"/>
      <c r="E129" s="265"/>
      <c r="F129" s="67"/>
      <c r="G129" s="418"/>
      <c r="H129" s="419"/>
      <c r="I129" s="266"/>
      <c r="J129" s="267"/>
      <c r="K129" s="67">
        <f t="shared" ref="K129:K131" si="36">INT(SUM(F129*G129))</f>
        <v>0</v>
      </c>
      <c r="L129" s="83"/>
      <c r="M129" s="96"/>
      <c r="N129" s="96"/>
      <c r="O129" s="96"/>
      <c r="R129" s="94" t="b">
        <f t="shared" si="35"/>
        <v>0</v>
      </c>
    </row>
    <row r="130" spans="2:18" s="94" customFormat="1" x14ac:dyDescent="0.2">
      <c r="B130" s="263"/>
      <c r="C130" s="264"/>
      <c r="D130" s="264"/>
      <c r="E130" s="265"/>
      <c r="F130" s="67"/>
      <c r="G130" s="418"/>
      <c r="H130" s="419"/>
      <c r="I130" s="266"/>
      <c r="J130" s="267"/>
      <c r="K130" s="67">
        <f t="shared" si="36"/>
        <v>0</v>
      </c>
      <c r="L130" s="83"/>
      <c r="M130" s="97"/>
      <c r="N130" s="97"/>
      <c r="O130" s="97"/>
      <c r="R130" s="94" t="b">
        <f t="shared" si="35"/>
        <v>0</v>
      </c>
    </row>
    <row r="131" spans="2:18" s="94" customFormat="1" ht="13.5" thickBot="1" x14ac:dyDescent="0.25">
      <c r="B131" s="290"/>
      <c r="C131" s="291"/>
      <c r="D131" s="291"/>
      <c r="E131" s="292"/>
      <c r="F131" s="69"/>
      <c r="G131" s="420"/>
      <c r="H131" s="421"/>
      <c r="I131" s="436"/>
      <c r="J131" s="352"/>
      <c r="K131" s="67">
        <f t="shared" si="36"/>
        <v>0</v>
      </c>
      <c r="L131" s="84"/>
      <c r="R131" s="94" t="b">
        <f t="shared" si="35"/>
        <v>0</v>
      </c>
    </row>
    <row r="132" spans="2:18" ht="13.5" thickBot="1" x14ac:dyDescent="0.25">
      <c r="I132" s="366" t="s">
        <v>34</v>
      </c>
      <c r="J132" s="367"/>
      <c r="K132" s="19">
        <f>SUM(K128:K131)</f>
        <v>200</v>
      </c>
      <c r="R132" s="2">
        <f>SUM(R128:R131)</f>
        <v>200</v>
      </c>
    </row>
    <row r="133" spans="2:18" ht="13.5" thickBot="1" x14ac:dyDescent="0.25">
      <c r="B133" s="289"/>
      <c r="C133" s="289"/>
      <c r="D133" s="289"/>
      <c r="E133" s="22"/>
      <c r="F133" s="33"/>
      <c r="G133" s="33"/>
      <c r="H133" s="33"/>
      <c r="L133" s="53"/>
    </row>
    <row r="134" spans="2:18" ht="13.5" customHeight="1" x14ac:dyDescent="0.2">
      <c r="B134" s="339" t="s">
        <v>89</v>
      </c>
      <c r="C134" s="340"/>
      <c r="D134" s="340"/>
      <c r="E134" s="340"/>
      <c r="F134" s="340"/>
      <c r="G134" s="340"/>
      <c r="H134" s="340"/>
      <c r="I134" s="340"/>
      <c r="J134" s="340"/>
      <c r="K134" s="340"/>
      <c r="L134" s="341"/>
    </row>
    <row r="135" spans="2:18" x14ac:dyDescent="0.2">
      <c r="B135" s="390"/>
      <c r="C135" s="391"/>
      <c r="D135" s="391"/>
      <c r="E135" s="391"/>
      <c r="F135" s="391"/>
      <c r="G135" s="391"/>
      <c r="H135" s="391"/>
      <c r="I135" s="391"/>
      <c r="J135" s="391"/>
      <c r="K135" s="391"/>
      <c r="L135" s="392"/>
    </row>
    <row r="136" spans="2:18" ht="28.5" customHeight="1" thickBot="1" x14ac:dyDescent="0.25">
      <c r="B136" s="342"/>
      <c r="C136" s="343"/>
      <c r="D136" s="343"/>
      <c r="E136" s="343"/>
      <c r="F136" s="343"/>
      <c r="G136" s="343"/>
      <c r="H136" s="343"/>
      <c r="I136" s="343"/>
      <c r="J136" s="343"/>
      <c r="K136" s="343"/>
      <c r="L136" s="344"/>
    </row>
    <row r="137" spans="2:18" ht="13.5" thickBot="1" x14ac:dyDescent="0.25"/>
    <row r="138" spans="2:18" ht="25.5" x14ac:dyDescent="0.2">
      <c r="B138" s="272" t="s">
        <v>3</v>
      </c>
      <c r="C138" s="273"/>
      <c r="D138" s="273"/>
      <c r="E138" s="338"/>
      <c r="F138" s="109" t="s">
        <v>16</v>
      </c>
      <c r="G138" s="115" t="s">
        <v>97</v>
      </c>
      <c r="H138" s="110" t="s">
        <v>96</v>
      </c>
      <c r="I138" s="256" t="s">
        <v>17</v>
      </c>
      <c r="J138" s="258"/>
      <c r="K138" s="31" t="s">
        <v>1</v>
      </c>
      <c r="L138" s="11" t="s">
        <v>80</v>
      </c>
    </row>
    <row r="139" spans="2:18" s="94" customFormat="1" ht="12.75" customHeight="1" x14ac:dyDescent="0.2">
      <c r="B139" s="259"/>
      <c r="C139" s="260"/>
      <c r="D139" s="260"/>
      <c r="E139" s="261"/>
      <c r="F139" s="76"/>
      <c r="G139" s="113"/>
      <c r="H139" s="111"/>
      <c r="I139" s="262"/>
      <c r="J139" s="262"/>
      <c r="K139" s="67">
        <f>(F139*G139)*H139</f>
        <v>0</v>
      </c>
      <c r="L139" s="83"/>
      <c r="M139" s="96"/>
      <c r="N139" s="96"/>
      <c r="O139" s="96"/>
      <c r="R139" s="94" t="b">
        <f>IF(L139="In-Kind", K139)</f>
        <v>0</v>
      </c>
    </row>
    <row r="140" spans="2:18" s="94" customFormat="1" ht="12.75" customHeight="1" x14ac:dyDescent="0.2">
      <c r="B140" s="259"/>
      <c r="C140" s="260"/>
      <c r="D140" s="260"/>
      <c r="E140" s="261"/>
      <c r="F140" s="76"/>
      <c r="G140" s="113"/>
      <c r="H140" s="111"/>
      <c r="I140" s="262"/>
      <c r="J140" s="262"/>
      <c r="K140" s="67">
        <f t="shared" ref="K140:K149" si="37">(F140*G140)*H140</f>
        <v>0</v>
      </c>
      <c r="L140" s="83"/>
      <c r="M140" s="96"/>
      <c r="N140" s="96"/>
      <c r="O140" s="96"/>
      <c r="R140" s="94" t="b">
        <f t="shared" ref="R140:R149" si="38">IF(L140="In-Kind", K140)</f>
        <v>0</v>
      </c>
    </row>
    <row r="141" spans="2:18" s="94" customFormat="1" ht="12.75" customHeight="1" x14ac:dyDescent="0.2">
      <c r="B141" s="259"/>
      <c r="C141" s="260"/>
      <c r="D141" s="260"/>
      <c r="E141" s="261"/>
      <c r="F141" s="76"/>
      <c r="G141" s="113"/>
      <c r="H141" s="111"/>
      <c r="I141" s="262"/>
      <c r="J141" s="262"/>
      <c r="K141" s="67">
        <f t="shared" si="37"/>
        <v>0</v>
      </c>
      <c r="L141" s="83"/>
      <c r="M141" s="97"/>
      <c r="N141" s="97"/>
      <c r="O141" s="97"/>
      <c r="R141" s="94" t="b">
        <f t="shared" si="38"/>
        <v>0</v>
      </c>
    </row>
    <row r="142" spans="2:18" s="94" customFormat="1" ht="12.75" customHeight="1" x14ac:dyDescent="0.2">
      <c r="B142" s="259"/>
      <c r="C142" s="260"/>
      <c r="D142" s="260"/>
      <c r="E142" s="261"/>
      <c r="F142" s="76"/>
      <c r="G142" s="113"/>
      <c r="H142" s="111"/>
      <c r="I142" s="262"/>
      <c r="J142" s="262"/>
      <c r="K142" s="67">
        <f t="shared" ref="K142" si="39">(F142*G142)*H142</f>
        <v>0</v>
      </c>
      <c r="L142" s="83"/>
      <c r="M142" s="97"/>
      <c r="N142" s="97"/>
      <c r="O142" s="97"/>
      <c r="R142" s="94" t="b">
        <f t="shared" ref="R142" si="40">IF(L142="In-Kind", K142)</f>
        <v>0</v>
      </c>
    </row>
    <row r="143" spans="2:18" s="94" customFormat="1" ht="12.75" customHeight="1" x14ac:dyDescent="0.2">
      <c r="B143" s="268"/>
      <c r="C143" s="269"/>
      <c r="D143" s="269"/>
      <c r="E143" s="269"/>
      <c r="F143" s="76"/>
      <c r="G143" s="113"/>
      <c r="H143" s="111"/>
      <c r="I143" s="270"/>
      <c r="J143" s="270"/>
      <c r="K143" s="67">
        <f t="shared" ref="K143" si="41">(F143*G143)*H143</f>
        <v>0</v>
      </c>
      <c r="L143" s="83"/>
      <c r="M143" s="97"/>
      <c r="N143" s="97"/>
      <c r="O143" s="97"/>
      <c r="R143" s="94" t="b">
        <f t="shared" ref="R143" si="42">IF(L143="In-Kind", K143)</f>
        <v>0</v>
      </c>
    </row>
    <row r="144" spans="2:18" s="94" customFormat="1" ht="12.75" customHeight="1" x14ac:dyDescent="0.2">
      <c r="B144" s="259"/>
      <c r="C144" s="260"/>
      <c r="D144" s="260"/>
      <c r="E144" s="261"/>
      <c r="F144" s="76"/>
      <c r="G144" s="113"/>
      <c r="H144" s="111"/>
      <c r="I144" s="262"/>
      <c r="J144" s="262"/>
      <c r="K144" s="67">
        <f t="shared" ref="K144" si="43">(F144*G144)*H144</f>
        <v>0</v>
      </c>
      <c r="L144" s="83"/>
      <c r="M144" s="96"/>
      <c r="N144" s="96"/>
      <c r="O144" s="96"/>
      <c r="R144" s="94" t="b">
        <f t="shared" ref="R144" si="44">IF(L144="In-Kind", K144)</f>
        <v>0</v>
      </c>
    </row>
    <row r="145" spans="2:18" s="94" customFormat="1" ht="12.75" customHeight="1" x14ac:dyDescent="0.2">
      <c r="B145" s="259"/>
      <c r="C145" s="260"/>
      <c r="D145" s="260"/>
      <c r="E145" s="261"/>
      <c r="F145" s="76"/>
      <c r="G145" s="113"/>
      <c r="H145" s="111"/>
      <c r="I145" s="262"/>
      <c r="J145" s="262"/>
      <c r="K145" s="67">
        <f t="shared" ref="K145:K148" si="45">(F145*G145)*H145</f>
        <v>0</v>
      </c>
      <c r="L145" s="83"/>
      <c r="M145" s="97"/>
      <c r="N145" s="97"/>
      <c r="O145" s="97"/>
      <c r="R145" s="94" t="b">
        <f t="shared" ref="R145:R148" si="46">IF(L145="In-Kind", K145)</f>
        <v>0</v>
      </c>
    </row>
    <row r="146" spans="2:18" s="94" customFormat="1" ht="12.75" customHeight="1" x14ac:dyDescent="0.2">
      <c r="B146" s="263"/>
      <c r="C146" s="264"/>
      <c r="D146" s="264"/>
      <c r="E146" s="265"/>
      <c r="F146" s="76"/>
      <c r="G146" s="113"/>
      <c r="H146" s="111"/>
      <c r="I146" s="266"/>
      <c r="J146" s="267"/>
      <c r="K146" s="67">
        <f t="shared" si="45"/>
        <v>0</v>
      </c>
      <c r="L146" s="83"/>
      <c r="M146" s="97"/>
      <c r="N146" s="97"/>
      <c r="O146" s="97"/>
      <c r="R146" s="94" t="b">
        <f t="shared" si="46"/>
        <v>0</v>
      </c>
    </row>
    <row r="147" spans="2:18" s="94" customFormat="1" ht="12.75" customHeight="1" x14ac:dyDescent="0.2">
      <c r="B147" s="263"/>
      <c r="C147" s="264"/>
      <c r="D147" s="264"/>
      <c r="E147" s="265"/>
      <c r="F147" s="76"/>
      <c r="G147" s="113"/>
      <c r="H147" s="111"/>
      <c r="I147" s="266"/>
      <c r="J147" s="267"/>
      <c r="K147" s="67">
        <f t="shared" si="45"/>
        <v>0</v>
      </c>
      <c r="L147" s="83"/>
      <c r="M147" s="97"/>
      <c r="N147" s="97"/>
      <c r="O147" s="97"/>
      <c r="R147" s="94" t="b">
        <f t="shared" si="46"/>
        <v>0</v>
      </c>
    </row>
    <row r="148" spans="2:18" s="94" customFormat="1" ht="12.75" customHeight="1" x14ac:dyDescent="0.2">
      <c r="B148" s="268"/>
      <c r="C148" s="269"/>
      <c r="D148" s="269"/>
      <c r="E148" s="269"/>
      <c r="F148" s="76"/>
      <c r="G148" s="113"/>
      <c r="H148" s="111"/>
      <c r="I148" s="270"/>
      <c r="J148" s="270"/>
      <c r="K148" s="67">
        <f t="shared" si="45"/>
        <v>0</v>
      </c>
      <c r="L148" s="83"/>
      <c r="M148" s="97"/>
      <c r="N148" s="97"/>
      <c r="O148" s="97"/>
      <c r="R148" s="94" t="b">
        <f t="shared" si="46"/>
        <v>0</v>
      </c>
    </row>
    <row r="149" spans="2:18" s="94" customFormat="1" ht="12.75" customHeight="1" thickBot="1" x14ac:dyDescent="0.25">
      <c r="B149" s="437"/>
      <c r="C149" s="438"/>
      <c r="D149" s="438"/>
      <c r="E149" s="438"/>
      <c r="F149" s="78"/>
      <c r="G149" s="114"/>
      <c r="H149" s="112"/>
      <c r="I149" s="270"/>
      <c r="J149" s="270"/>
      <c r="K149" s="67">
        <f t="shared" si="37"/>
        <v>0</v>
      </c>
      <c r="L149" s="84"/>
      <c r="R149" s="94" t="b">
        <f t="shared" si="38"/>
        <v>0</v>
      </c>
    </row>
    <row r="150" spans="2:18" ht="13.5" thickBot="1" x14ac:dyDescent="0.25">
      <c r="I150" s="247" t="s">
        <v>42</v>
      </c>
      <c r="J150" s="248"/>
      <c r="K150" s="18">
        <f>SUM(K139:K149)</f>
        <v>0</v>
      </c>
      <c r="R150" s="2">
        <f>SUM(R139:R149)</f>
        <v>0</v>
      </c>
    </row>
    <row r="151" spans="2:18" x14ac:dyDescent="0.2"/>
    <row r="152" spans="2:18" ht="13.5" thickBot="1" x14ac:dyDescent="0.25">
      <c r="B152" s="36"/>
      <c r="C152" s="36"/>
      <c r="D152" s="36"/>
      <c r="E152" s="36"/>
      <c r="F152" s="36"/>
      <c r="G152" s="36"/>
      <c r="H152" s="36"/>
      <c r="I152" s="36"/>
      <c r="J152" s="36"/>
      <c r="K152" s="36"/>
      <c r="L152" s="36"/>
    </row>
    <row r="153" spans="2:18" x14ac:dyDescent="0.2">
      <c r="B153" s="278" t="s">
        <v>33</v>
      </c>
      <c r="C153" s="431"/>
      <c r="D153" s="431"/>
      <c r="E153" s="431"/>
      <c r="F153" s="431"/>
      <c r="G153" s="431"/>
      <c r="H153" s="431"/>
      <c r="I153" s="431"/>
      <c r="J153" s="431"/>
      <c r="K153" s="431"/>
      <c r="L153" s="432"/>
    </row>
    <row r="154" spans="2:18" ht="13.5" thickBot="1" x14ac:dyDescent="0.25">
      <c r="B154" s="433"/>
      <c r="C154" s="434"/>
      <c r="D154" s="434"/>
      <c r="E154" s="434"/>
      <c r="F154" s="434"/>
      <c r="G154" s="434"/>
      <c r="H154" s="434"/>
      <c r="I154" s="434"/>
      <c r="J154" s="434"/>
      <c r="K154" s="434"/>
      <c r="L154" s="435"/>
    </row>
    <row r="155" spans="2:18" ht="13.5" thickBot="1" x14ac:dyDescent="0.25">
      <c r="B155" s="36"/>
      <c r="C155" s="36"/>
      <c r="D155" s="36"/>
      <c r="E155" s="36"/>
      <c r="F155" s="36"/>
      <c r="G155" s="36"/>
      <c r="H155" s="36"/>
      <c r="I155" s="36"/>
      <c r="J155" s="36"/>
      <c r="K155" s="36"/>
      <c r="L155" s="36"/>
    </row>
    <row r="156" spans="2:18" ht="25.5" x14ac:dyDescent="0.2">
      <c r="B156" s="254" t="s">
        <v>7</v>
      </c>
      <c r="C156" s="249"/>
      <c r="D156" s="255"/>
      <c r="E156" s="256" t="s">
        <v>8</v>
      </c>
      <c r="F156" s="257"/>
      <c r="G156" s="258"/>
      <c r="H156" s="31" t="s">
        <v>16</v>
      </c>
      <c r="I156" s="17" t="s">
        <v>88</v>
      </c>
      <c r="J156" s="31" t="s">
        <v>15</v>
      </c>
      <c r="K156" s="31" t="s">
        <v>1</v>
      </c>
      <c r="L156" s="11" t="s">
        <v>80</v>
      </c>
      <c r="M156" s="25"/>
      <c r="N156" s="25"/>
      <c r="O156" s="25"/>
      <c r="P156" s="25"/>
    </row>
    <row r="157" spans="2:18" s="94" customFormat="1" x14ac:dyDescent="0.2">
      <c r="B157" s="246"/>
      <c r="C157" s="245"/>
      <c r="D157" s="245"/>
      <c r="E157" s="245"/>
      <c r="F157" s="245"/>
      <c r="G157" s="245"/>
      <c r="H157" s="67"/>
      <c r="I157" s="79"/>
      <c r="J157" s="233"/>
      <c r="K157" s="67">
        <f t="shared" ref="K157:K163" si="47">SUM(H157*J157)</f>
        <v>0</v>
      </c>
      <c r="L157" s="83"/>
      <c r="M157" s="95"/>
      <c r="N157" s="95"/>
      <c r="O157" s="95"/>
      <c r="P157" s="95"/>
      <c r="R157" s="94" t="b">
        <f t="shared" ref="R157:R163" si="48">IF(L157="In-Kind", K157)</f>
        <v>0</v>
      </c>
    </row>
    <row r="158" spans="2:18" s="94" customFormat="1" x14ac:dyDescent="0.2">
      <c r="B158" s="246"/>
      <c r="C158" s="245"/>
      <c r="D158" s="245"/>
      <c r="E158" s="245"/>
      <c r="F158" s="245"/>
      <c r="G158" s="245"/>
      <c r="H158" s="67"/>
      <c r="I158" s="79"/>
      <c r="J158" s="233"/>
      <c r="K158" s="67">
        <f t="shared" si="47"/>
        <v>0</v>
      </c>
      <c r="L158" s="83"/>
      <c r="M158" s="95"/>
      <c r="N158" s="95"/>
      <c r="O158" s="95"/>
      <c r="P158" s="95"/>
      <c r="R158" s="94" t="b">
        <f t="shared" si="48"/>
        <v>0</v>
      </c>
    </row>
    <row r="159" spans="2:18" s="94" customFormat="1" x14ac:dyDescent="0.2">
      <c r="B159" s="246"/>
      <c r="C159" s="245"/>
      <c r="D159" s="245"/>
      <c r="E159" s="245"/>
      <c r="F159" s="245"/>
      <c r="G159" s="245"/>
      <c r="H159" s="67"/>
      <c r="I159" s="79"/>
      <c r="J159" s="233"/>
      <c r="K159" s="67">
        <f t="shared" si="47"/>
        <v>0</v>
      </c>
      <c r="L159" s="83"/>
      <c r="M159" s="95"/>
      <c r="N159" s="95"/>
      <c r="O159" s="95"/>
      <c r="P159" s="95"/>
      <c r="R159" s="94" t="b">
        <f t="shared" ref="R159" si="49">IF(L159="In-Kind", K159)</f>
        <v>0</v>
      </c>
    </row>
    <row r="160" spans="2:18" s="94" customFormat="1" x14ac:dyDescent="0.2">
      <c r="B160" s="246"/>
      <c r="C160" s="245"/>
      <c r="D160" s="245"/>
      <c r="E160" s="245"/>
      <c r="F160" s="245"/>
      <c r="G160" s="245"/>
      <c r="H160" s="67"/>
      <c r="I160" s="79"/>
      <c r="J160" s="233"/>
      <c r="K160" s="67">
        <f>SUM(H160*J160)</f>
        <v>0</v>
      </c>
      <c r="L160" s="83"/>
      <c r="M160" s="95"/>
      <c r="N160" s="95"/>
      <c r="O160" s="95"/>
      <c r="P160" s="95"/>
      <c r="R160" s="94" t="b">
        <f t="shared" ref="R160:R162" si="50">IF(L160="In-Kind", K160)</f>
        <v>0</v>
      </c>
    </row>
    <row r="161" spans="2:18" s="94" customFormat="1" x14ac:dyDescent="0.2">
      <c r="B161" s="246"/>
      <c r="C161" s="245"/>
      <c r="D161" s="245"/>
      <c r="E161" s="245"/>
      <c r="F161" s="245"/>
      <c r="G161" s="245"/>
      <c r="H161" s="67"/>
      <c r="I161" s="79"/>
      <c r="J161" s="233"/>
      <c r="K161" s="67">
        <f t="shared" ref="K161" si="51">SUM(H161*J161)</f>
        <v>0</v>
      </c>
      <c r="L161" s="83"/>
      <c r="M161" s="95"/>
      <c r="N161" s="95"/>
      <c r="O161" s="95"/>
      <c r="P161" s="95"/>
      <c r="R161" s="94" t="b">
        <f t="shared" si="50"/>
        <v>0</v>
      </c>
    </row>
    <row r="162" spans="2:18" s="94" customFormat="1" x14ac:dyDescent="0.2">
      <c r="B162" s="246"/>
      <c r="C162" s="245"/>
      <c r="D162" s="245"/>
      <c r="E162" s="245"/>
      <c r="F162" s="245"/>
      <c r="G162" s="245"/>
      <c r="H162" s="67"/>
      <c r="I162" s="79"/>
      <c r="J162" s="233"/>
      <c r="K162" s="67">
        <f>SUM(H162*J162)</f>
        <v>0</v>
      </c>
      <c r="L162" s="83"/>
      <c r="M162" s="95"/>
      <c r="N162" s="95"/>
      <c r="O162" s="95"/>
      <c r="P162" s="95"/>
      <c r="R162" s="94" t="b">
        <f t="shared" si="50"/>
        <v>0</v>
      </c>
    </row>
    <row r="163" spans="2:18" s="94" customFormat="1" ht="13.5" thickBot="1" x14ac:dyDescent="0.25">
      <c r="B163" s="295"/>
      <c r="C163" s="271"/>
      <c r="D163" s="271"/>
      <c r="E163" s="271"/>
      <c r="F163" s="271"/>
      <c r="G163" s="271"/>
      <c r="H163" s="69"/>
      <c r="I163" s="80"/>
      <c r="J163" s="114"/>
      <c r="K163" s="69">
        <f t="shared" si="47"/>
        <v>0</v>
      </c>
      <c r="L163" s="84"/>
      <c r="R163" s="94" t="b">
        <f t="shared" si="48"/>
        <v>0</v>
      </c>
    </row>
    <row r="164" spans="2:18" ht="12" customHeight="1" thickBot="1" x14ac:dyDescent="0.25">
      <c r="I164" s="296" t="s">
        <v>43</v>
      </c>
      <c r="J164" s="297"/>
      <c r="K164" s="18">
        <f>SUM(K157:K163)</f>
        <v>0</v>
      </c>
      <c r="R164" s="2">
        <f>SUM(R157:R163)</f>
        <v>0</v>
      </c>
    </row>
    <row r="165" spans="2:18" x14ac:dyDescent="0.2">
      <c r="H165" s="314"/>
      <c r="I165" s="314"/>
      <c r="L165" s="54"/>
    </row>
    <row r="166" spans="2:18" ht="13.5" thickBot="1" x14ac:dyDescent="0.25"/>
    <row r="167" spans="2:18" x14ac:dyDescent="0.2">
      <c r="B167" s="278" t="s">
        <v>32</v>
      </c>
      <c r="C167" s="279"/>
      <c r="D167" s="279"/>
      <c r="E167" s="279"/>
      <c r="F167" s="279"/>
      <c r="G167" s="279"/>
      <c r="H167" s="279"/>
      <c r="I167" s="279"/>
      <c r="J167" s="279"/>
      <c r="K167" s="279"/>
      <c r="L167" s="280"/>
    </row>
    <row r="168" spans="2:18" ht="13.5" thickBot="1" x14ac:dyDescent="0.25">
      <c r="B168" s="281"/>
      <c r="C168" s="282"/>
      <c r="D168" s="282"/>
      <c r="E168" s="282"/>
      <c r="F168" s="282"/>
      <c r="G168" s="282"/>
      <c r="H168" s="282"/>
      <c r="I168" s="282"/>
      <c r="J168" s="282"/>
      <c r="K168" s="282"/>
      <c r="L168" s="283"/>
    </row>
    <row r="169" spans="2:18" ht="13.5" thickBot="1" x14ac:dyDescent="0.25"/>
    <row r="170" spans="2:18" ht="25.5" x14ac:dyDescent="0.2">
      <c r="B170" s="254" t="s">
        <v>7</v>
      </c>
      <c r="C170" s="249"/>
      <c r="D170" s="255"/>
      <c r="E170" s="256" t="s">
        <v>8</v>
      </c>
      <c r="F170" s="257"/>
      <c r="G170" s="258"/>
      <c r="H170" s="120" t="s">
        <v>16</v>
      </c>
      <c r="I170" s="232" t="s">
        <v>88</v>
      </c>
      <c r="J170" s="120" t="s">
        <v>15</v>
      </c>
      <c r="K170" s="120" t="s">
        <v>1</v>
      </c>
      <c r="L170" s="11" t="s">
        <v>80</v>
      </c>
    </row>
    <row r="171" spans="2:18" s="94" customFormat="1" ht="13.5" customHeight="1" x14ac:dyDescent="0.2">
      <c r="B171" s="246"/>
      <c r="C171" s="245"/>
      <c r="D171" s="245"/>
      <c r="E171" s="245"/>
      <c r="F171" s="245"/>
      <c r="G171" s="245"/>
      <c r="H171" s="211"/>
      <c r="I171" s="73"/>
      <c r="J171" s="233"/>
      <c r="K171" s="67">
        <f t="shared" ref="K171:K173" si="52">SUM(H171*J171)</f>
        <v>0</v>
      </c>
      <c r="L171" s="83"/>
      <c r="R171" s="94" t="b">
        <f>IF(L171="In-Kind", K171)</f>
        <v>0</v>
      </c>
    </row>
    <row r="172" spans="2:18" s="94" customFormat="1" ht="13.5" customHeight="1" x14ac:dyDescent="0.2">
      <c r="B172" s="246"/>
      <c r="C172" s="245"/>
      <c r="D172" s="245"/>
      <c r="E172" s="245"/>
      <c r="F172" s="245"/>
      <c r="G172" s="245"/>
      <c r="H172" s="67"/>
      <c r="I172" s="73"/>
      <c r="J172" s="233"/>
      <c r="K172" s="67">
        <f t="shared" si="52"/>
        <v>0</v>
      </c>
      <c r="L172" s="83"/>
      <c r="R172" s="94" t="b">
        <f t="shared" ref="R172:R175" si="53">IF(L172="In-Kind", K172)</f>
        <v>0</v>
      </c>
    </row>
    <row r="173" spans="2:18" s="94" customFormat="1" x14ac:dyDescent="0.2">
      <c r="B173" s="246"/>
      <c r="C173" s="245"/>
      <c r="D173" s="245"/>
      <c r="E173" s="245"/>
      <c r="F173" s="245"/>
      <c r="G173" s="245"/>
      <c r="H173" s="67"/>
      <c r="I173" s="73"/>
      <c r="J173" s="233"/>
      <c r="K173" s="67">
        <f t="shared" si="52"/>
        <v>0</v>
      </c>
      <c r="L173" s="83"/>
      <c r="R173" s="94" t="b">
        <f t="shared" si="53"/>
        <v>0</v>
      </c>
    </row>
    <row r="174" spans="2:18" x14ac:dyDescent="0.2">
      <c r="B174" s="246"/>
      <c r="C174" s="245"/>
      <c r="D174" s="245"/>
      <c r="E174" s="245"/>
      <c r="F174" s="245"/>
      <c r="G174" s="245"/>
      <c r="H174" s="67"/>
      <c r="I174" s="73"/>
      <c r="J174" s="233"/>
      <c r="K174" s="67">
        <f>SUM(H174*J174)</f>
        <v>0</v>
      </c>
      <c r="L174" s="83"/>
      <c r="R174" s="94" t="b">
        <f t="shared" si="53"/>
        <v>0</v>
      </c>
    </row>
    <row r="175" spans="2:18" ht="13.5" thickBot="1" x14ac:dyDescent="0.25">
      <c r="B175" s="295"/>
      <c r="C175" s="271"/>
      <c r="D175" s="271"/>
      <c r="E175" s="271"/>
      <c r="F175" s="271"/>
      <c r="G175" s="271"/>
      <c r="H175" s="69"/>
      <c r="I175" s="74"/>
      <c r="J175" s="114"/>
      <c r="K175" s="69">
        <f t="shared" ref="K175" si="54">SUM(H175*J175)</f>
        <v>0</v>
      </c>
      <c r="L175" s="84"/>
      <c r="R175" s="94" t="b">
        <f t="shared" si="53"/>
        <v>0</v>
      </c>
    </row>
    <row r="176" spans="2:18" ht="13.5" thickBot="1" x14ac:dyDescent="0.25">
      <c r="I176" s="296" t="s">
        <v>43</v>
      </c>
      <c r="J176" s="297"/>
      <c r="K176" s="18">
        <f>SUM(K171:K175)</f>
        <v>0</v>
      </c>
      <c r="R176" s="2">
        <f>SUM(R171:R175)</f>
        <v>0</v>
      </c>
    </row>
    <row r="177" spans="2:12" ht="12.75" customHeight="1" x14ac:dyDescent="0.2">
      <c r="C177" s="52"/>
      <c r="D177" s="52"/>
      <c r="E177" s="52"/>
      <c r="F177" s="52"/>
      <c r="G177" s="52"/>
      <c r="H177" s="52"/>
      <c r="I177" s="52"/>
      <c r="J177" s="52"/>
      <c r="K177" s="52"/>
      <c r="L177" s="52"/>
    </row>
    <row r="178" spans="2:12" ht="12.75" customHeight="1" thickBot="1" x14ac:dyDescent="0.25">
      <c r="C178" s="52"/>
      <c r="D178" s="52"/>
      <c r="E178" s="52"/>
      <c r="F178" s="52"/>
      <c r="G178" s="52"/>
      <c r="H178" s="52"/>
      <c r="I178" s="52"/>
      <c r="J178" s="52"/>
      <c r="K178" s="52"/>
      <c r="L178" s="52"/>
    </row>
    <row r="179" spans="2:12" ht="12.75" customHeight="1" x14ac:dyDescent="0.2">
      <c r="B179" s="278" t="s">
        <v>183</v>
      </c>
      <c r="C179" s="279"/>
      <c r="D179" s="279"/>
      <c r="E179" s="279"/>
      <c r="F179" s="279"/>
      <c r="G179" s="279"/>
      <c r="H179" s="279"/>
      <c r="I179" s="279"/>
      <c r="J179" s="279"/>
      <c r="K179" s="279"/>
      <c r="L179" s="280"/>
    </row>
    <row r="180" spans="2:12" ht="12.75" customHeight="1" x14ac:dyDescent="0.2">
      <c r="B180" s="430"/>
      <c r="C180" s="306"/>
      <c r="D180" s="306"/>
      <c r="E180" s="306"/>
      <c r="F180" s="306"/>
      <c r="G180" s="306"/>
      <c r="H180" s="306"/>
      <c r="I180" s="306"/>
      <c r="J180" s="306"/>
      <c r="K180" s="306"/>
      <c r="L180" s="307"/>
    </row>
    <row r="181" spans="2:12" ht="12.75" customHeight="1" x14ac:dyDescent="0.2">
      <c r="B181" s="430"/>
      <c r="C181" s="306"/>
      <c r="D181" s="306"/>
      <c r="E181" s="306"/>
      <c r="F181" s="306"/>
      <c r="G181" s="306"/>
      <c r="H181" s="306"/>
      <c r="I181" s="306"/>
      <c r="J181" s="306"/>
      <c r="K181" s="306"/>
      <c r="L181" s="307"/>
    </row>
    <row r="182" spans="2:12" ht="12.75" customHeight="1" thickBot="1" x14ac:dyDescent="0.25">
      <c r="B182" s="382"/>
      <c r="C182" s="282"/>
      <c r="D182" s="282"/>
      <c r="E182" s="282"/>
      <c r="F182" s="282"/>
      <c r="G182" s="282"/>
      <c r="H182" s="282"/>
      <c r="I182" s="282"/>
      <c r="J182" s="282"/>
      <c r="K182" s="282"/>
      <c r="L182" s="283"/>
    </row>
    <row r="183" spans="2:12" ht="12.75" customHeight="1" thickBot="1" x14ac:dyDescent="0.25">
      <c r="C183" s="52"/>
      <c r="D183" s="52"/>
      <c r="E183" s="52"/>
      <c r="F183" s="52"/>
      <c r="G183" s="52"/>
      <c r="H183" s="52"/>
      <c r="I183" s="52"/>
      <c r="J183" s="52"/>
      <c r="K183" s="52"/>
      <c r="L183" s="52"/>
    </row>
    <row r="184" spans="2:12" ht="12.75" customHeight="1" thickBot="1" x14ac:dyDescent="0.25">
      <c r="C184" s="52"/>
      <c r="D184" s="52"/>
      <c r="E184" s="52"/>
      <c r="F184" s="52"/>
      <c r="G184" s="52"/>
      <c r="H184" s="52"/>
      <c r="I184" s="36"/>
      <c r="J184" s="428" t="s">
        <v>182</v>
      </c>
      <c r="K184" s="429"/>
      <c r="L184" s="41">
        <f>'MTDC Calculator'!H38</f>
        <v>12920</v>
      </c>
    </row>
    <row r="185" spans="2:12" ht="12.75" customHeight="1" x14ac:dyDescent="0.2">
      <c r="C185" s="52"/>
      <c r="D185" s="52"/>
      <c r="E185" s="52"/>
      <c r="F185" s="52"/>
      <c r="G185" s="52"/>
      <c r="H185" s="52"/>
      <c r="I185" s="52"/>
      <c r="J185" s="52"/>
      <c r="K185" s="52"/>
      <c r="L185" s="52"/>
    </row>
    <row r="186" spans="2:12" ht="13.5" thickBot="1" x14ac:dyDescent="0.25">
      <c r="B186" s="52"/>
      <c r="C186" s="52"/>
      <c r="D186" s="52"/>
      <c r="E186" s="52"/>
      <c r="F186" s="52"/>
      <c r="G186" s="52"/>
      <c r="H186" s="52"/>
      <c r="I186" s="52"/>
      <c r="J186" s="52"/>
      <c r="K186" s="52"/>
      <c r="L186" s="52"/>
    </row>
    <row r="187" spans="2:12" ht="13.5" thickBot="1" x14ac:dyDescent="0.25">
      <c r="J187" s="312" t="s">
        <v>31</v>
      </c>
      <c r="K187" s="377"/>
      <c r="L187" s="41">
        <f>SUM(K150+K164+K176+L184)</f>
        <v>12920</v>
      </c>
    </row>
    <row r="188" spans="2:12" x14ac:dyDescent="0.2">
      <c r="B188" s="52"/>
      <c r="C188" s="52"/>
      <c r="D188" s="52"/>
      <c r="E188" s="52"/>
      <c r="F188" s="52"/>
      <c r="G188" s="52"/>
      <c r="H188" s="52"/>
      <c r="I188" s="52"/>
      <c r="J188" s="52"/>
      <c r="K188" s="52"/>
      <c r="L188" s="52"/>
    </row>
    <row r="189" spans="2:12" ht="12.75" customHeight="1" thickBot="1" x14ac:dyDescent="0.25">
      <c r="B189" s="52"/>
      <c r="C189" s="52"/>
      <c r="D189" s="52"/>
      <c r="E189" s="52"/>
      <c r="F189" s="52"/>
      <c r="G189" s="52"/>
      <c r="H189" s="52"/>
      <c r="I189" s="52"/>
      <c r="J189" s="52"/>
      <c r="K189" s="52"/>
      <c r="L189" s="52"/>
    </row>
    <row r="190" spans="2:12" x14ac:dyDescent="0.2">
      <c r="B190" s="278" t="s">
        <v>184</v>
      </c>
      <c r="C190" s="279"/>
      <c r="D190" s="279"/>
      <c r="E190" s="279"/>
      <c r="F190" s="279"/>
      <c r="G190" s="279"/>
      <c r="H190" s="279"/>
      <c r="I190" s="279"/>
      <c r="J190" s="279"/>
      <c r="K190" s="279"/>
      <c r="L190" s="280"/>
    </row>
    <row r="191" spans="2:12" ht="15" customHeight="1" thickBot="1" x14ac:dyDescent="0.25">
      <c r="B191" s="382"/>
      <c r="C191" s="282"/>
      <c r="D191" s="282"/>
      <c r="E191" s="282"/>
      <c r="F191" s="282"/>
      <c r="G191" s="282"/>
      <c r="H191" s="282"/>
      <c r="I191" s="282"/>
      <c r="J191" s="282"/>
      <c r="K191" s="282"/>
      <c r="L191" s="283"/>
    </row>
    <row r="192" spans="2:12" x14ac:dyDescent="0.2">
      <c r="B192" s="52"/>
      <c r="C192" s="52"/>
      <c r="D192" s="52"/>
      <c r="E192" s="52"/>
      <c r="F192" s="52"/>
      <c r="G192" s="52"/>
      <c r="H192" s="52"/>
      <c r="I192" s="52"/>
      <c r="J192" s="52"/>
      <c r="K192" s="52"/>
      <c r="L192" s="52"/>
    </row>
    <row r="193" spans="2:20" ht="12.75" customHeight="1" thickBot="1" x14ac:dyDescent="0.25">
      <c r="B193" s="52"/>
      <c r="C193" s="52"/>
      <c r="D193" s="52"/>
      <c r="E193" s="52"/>
      <c r="F193" s="52"/>
      <c r="G193" s="52"/>
      <c r="H193" s="52"/>
      <c r="I193" s="52"/>
      <c r="J193" s="52"/>
      <c r="K193" s="52"/>
      <c r="L193" s="52"/>
    </row>
    <row r="194" spans="2:20" ht="13.35" customHeight="1" thickBot="1" x14ac:dyDescent="0.25">
      <c r="B194" s="242" t="s">
        <v>118</v>
      </c>
      <c r="C194" s="243"/>
      <c r="D194" s="244"/>
      <c r="E194" s="142"/>
      <c r="F194" s="52"/>
      <c r="G194" s="52"/>
      <c r="H194" s="52"/>
      <c r="I194" s="52"/>
      <c r="J194" s="52"/>
      <c r="K194" s="52"/>
      <c r="L194" s="52"/>
    </row>
    <row r="195" spans="2:20" x14ac:dyDescent="0.2">
      <c r="B195" s="52"/>
      <c r="C195" s="52"/>
      <c r="D195" s="52"/>
      <c r="E195" s="52"/>
      <c r="F195" s="52"/>
      <c r="G195" s="52"/>
      <c r="H195" s="52"/>
      <c r="I195" s="52"/>
      <c r="J195" s="52"/>
      <c r="K195" s="52"/>
      <c r="L195" s="52"/>
    </row>
    <row r="196" spans="2:20" x14ac:dyDescent="0.2">
      <c r="B196" s="52"/>
      <c r="C196" s="52"/>
      <c r="D196" s="52"/>
      <c r="E196" s="52"/>
      <c r="F196" s="52"/>
      <c r="G196" s="52"/>
      <c r="H196" s="52"/>
      <c r="I196" s="52"/>
      <c r="J196" s="52"/>
      <c r="K196" s="52"/>
      <c r="L196" s="52"/>
    </row>
    <row r="197" spans="2:20" ht="13.5" thickBot="1" x14ac:dyDescent="0.25">
      <c r="B197" s="52"/>
      <c r="C197" s="52"/>
      <c r="D197" s="52"/>
      <c r="E197" s="52"/>
      <c r="F197" s="52"/>
      <c r="G197" s="52"/>
      <c r="H197" s="52"/>
      <c r="I197" s="52"/>
      <c r="J197" s="52"/>
      <c r="K197" s="52"/>
      <c r="L197" s="52"/>
    </row>
    <row r="198" spans="2:20" x14ac:dyDescent="0.2">
      <c r="B198" s="278" t="s">
        <v>108</v>
      </c>
      <c r="C198" s="380"/>
      <c r="D198" s="380"/>
      <c r="E198" s="380"/>
      <c r="F198" s="380"/>
      <c r="G198" s="380"/>
      <c r="H198" s="380"/>
      <c r="I198" s="380"/>
      <c r="J198" s="380"/>
      <c r="K198" s="380"/>
      <c r="L198" s="381"/>
    </row>
    <row r="199" spans="2:20" ht="18.75" customHeight="1" thickBot="1" x14ac:dyDescent="0.25">
      <c r="B199" s="382"/>
      <c r="C199" s="383"/>
      <c r="D199" s="383"/>
      <c r="E199" s="383"/>
      <c r="F199" s="383"/>
      <c r="G199" s="383"/>
      <c r="H199" s="383"/>
      <c r="I199" s="383"/>
      <c r="J199" s="383"/>
      <c r="K199" s="383"/>
      <c r="L199" s="384"/>
    </row>
    <row r="200" spans="2:20" x14ac:dyDescent="0.2">
      <c r="B200" s="52"/>
      <c r="C200" s="52"/>
      <c r="D200" s="52"/>
      <c r="E200" s="52"/>
      <c r="F200" s="52"/>
      <c r="G200" s="52"/>
      <c r="H200" s="52"/>
      <c r="I200" s="52"/>
      <c r="J200" s="52"/>
      <c r="K200" s="52"/>
      <c r="L200" s="52"/>
    </row>
    <row r="201" spans="2:20" ht="20.25" customHeight="1" thickBot="1" x14ac:dyDescent="0.25">
      <c r="B201" s="52"/>
      <c r="C201" s="52"/>
      <c r="D201" s="52"/>
      <c r="E201" s="52"/>
      <c r="F201" s="52"/>
      <c r="G201" s="52"/>
      <c r="H201" s="52"/>
      <c r="I201" s="52"/>
      <c r="J201" s="52"/>
      <c r="K201" s="52"/>
      <c r="L201" s="52"/>
    </row>
    <row r="202" spans="2:20" ht="13.5" thickBot="1" x14ac:dyDescent="0.25">
      <c r="E202" s="37" t="s">
        <v>85</v>
      </c>
      <c r="F202" s="38"/>
      <c r="G202" s="27" t="s">
        <v>0</v>
      </c>
      <c r="K202" s="1"/>
    </row>
    <row r="203" spans="2:20" x14ac:dyDescent="0.2">
      <c r="E203" s="39" t="s">
        <v>26</v>
      </c>
      <c r="F203" s="40"/>
      <c r="G203" s="55">
        <f>L59</f>
        <v>0</v>
      </c>
      <c r="K203" s="56"/>
    </row>
    <row r="204" spans="2:20" x14ac:dyDescent="0.2">
      <c r="E204" s="378" t="s">
        <v>27</v>
      </c>
      <c r="F204" s="379"/>
      <c r="G204" s="57">
        <f>K90</f>
        <v>0</v>
      </c>
      <c r="K204" s="56"/>
    </row>
    <row r="205" spans="2:20" x14ac:dyDescent="0.2">
      <c r="E205" s="378" t="s">
        <v>28</v>
      </c>
      <c r="F205" s="379"/>
      <c r="G205" s="57">
        <f>K105</f>
        <v>0</v>
      </c>
      <c r="K205" s="56"/>
    </row>
    <row r="206" spans="2:20" x14ac:dyDescent="0.2">
      <c r="E206" s="378" t="s">
        <v>29</v>
      </c>
      <c r="F206" s="379"/>
      <c r="G206" s="57">
        <f>K122</f>
        <v>0</v>
      </c>
      <c r="K206" s="56"/>
    </row>
    <row r="207" spans="2:20" x14ac:dyDescent="0.2">
      <c r="E207" s="385" t="s">
        <v>84</v>
      </c>
      <c r="F207" s="386"/>
      <c r="G207" s="57">
        <f>K132</f>
        <v>200</v>
      </c>
      <c r="K207" s="56"/>
    </row>
    <row r="208" spans="2:20" ht="13.5" thickBot="1" x14ac:dyDescent="0.25">
      <c r="E208" s="293" t="s">
        <v>30</v>
      </c>
      <c r="F208" s="294"/>
      <c r="G208" s="58">
        <f>L187</f>
        <v>12920</v>
      </c>
      <c r="K208" s="56"/>
      <c r="R208" s="2" t="s">
        <v>58</v>
      </c>
      <c r="S208" s="2" t="s">
        <v>185</v>
      </c>
      <c r="T208" s="2" t="s">
        <v>106</v>
      </c>
    </row>
    <row r="209" spans="2:20" x14ac:dyDescent="0.2">
      <c r="E209" s="387" t="s">
        <v>13</v>
      </c>
      <c r="F209" s="388"/>
      <c r="G209" s="59">
        <f>SUM(G203:G208)</f>
        <v>13120</v>
      </c>
      <c r="H209" s="1"/>
      <c r="K209" s="28"/>
      <c r="O209" s="29"/>
      <c r="P209" s="60"/>
      <c r="R209" s="2" t="b">
        <f>IF((D6="VOCA"),SUM($G203:$G208)+$E194)</f>
        <v>0</v>
      </c>
      <c r="S209" s="2" t="b">
        <f>IF((D6="VAWA - CJSI"),SUM(G203:G208)+$E194)</f>
        <v>0</v>
      </c>
      <c r="T209" s="2" t="b">
        <f>IF((D6="FVPSA"),SUM(G203:G208)+$E194)</f>
        <v>0</v>
      </c>
    </row>
    <row r="210" spans="2:20" x14ac:dyDescent="0.2">
      <c r="E210" s="286" t="s">
        <v>110</v>
      </c>
      <c r="F210" s="287"/>
      <c r="G210" s="57" t="b">
        <f>IF((D6="VOCA"),R209*0.8,IF((D6="VAWA - CJSI"),S209*0.75,IF((D6="VAWA - Victim Services"),G209*1, IF((D6="State - Sexual Assault"),G209*1, IF((D6="State - Domestic Violence"),G209*1, IF((D6="FVPSA"),T209*0.8,IF((D6="SASP"),G209*1,IF((D6="SORNA"),G209*1,IF((D6="PSN"),G209*1,IF((D6="BYRNE-JAG"),G209*1,IF((D6="WRONGFUL CONVICTION"),G209*1,IF((D6="RSAT"),G209*0.75,IF((D6="PHBG"),G209*1, IF((D6="VLAN"),G209*1))))))))))))))</f>
        <v>0</v>
      </c>
      <c r="H210" s="30"/>
      <c r="O210" s="29"/>
      <c r="P210" s="60"/>
      <c r="Q210" s="61"/>
      <c r="R210" s="2" t="b">
        <f>IF((D6="VOCA"),R209*0.2)</f>
        <v>0</v>
      </c>
      <c r="S210" s="2" t="b">
        <f>IF((D6="VAWA - CJSI"),S209*0.25)</f>
        <v>0</v>
      </c>
      <c r="T210" s="2" t="b">
        <f>IF((D6="FVPSA"),T209*0.2)</f>
        <v>0</v>
      </c>
    </row>
    <row r="211" spans="2:20" ht="13.5" thickBot="1" x14ac:dyDescent="0.25">
      <c r="E211" s="364" t="s">
        <v>62</v>
      </c>
      <c r="F211" s="365"/>
      <c r="G211" s="58" t="b">
        <f>IF((D6="VOCA"),R210-E194,IF((D6="VAWA - CJSI"),S210-E194,IF((D6="VAWA - Victim Services"), G209*0, IF((D6="State - Sexual Assault"),G209*0, IF((D6="State - Domestic Violence"),G209*0, IF((D6="FVPSA"),T210-E194,IF((D6="SASP"), G209*0,IF((D6="SORNA"), G209*0,IF((D6="PSN"), G209*0,IF((D6="BYRNE-JAG"), G209*0,IF((D6="WRONGFUL CONVICTION"), G209*0,IF((D6="RSAT"),G209*0.25,IF((D6="PHBG"),G209*0, IF((D6="VLAN"),G209*0))))))))))))))</f>
        <v>0</v>
      </c>
      <c r="H211" s="15"/>
      <c r="K211" s="56"/>
    </row>
    <row r="212" spans="2:20" ht="12.75" customHeight="1" x14ac:dyDescent="0.2">
      <c r="E212" s="362" t="s">
        <v>86</v>
      </c>
      <c r="F212" s="62" t="s">
        <v>81</v>
      </c>
      <c r="G212" s="5">
        <f>G211-G213</f>
        <v>-200</v>
      </c>
      <c r="H212" s="7" t="e">
        <f>G212/G211</f>
        <v>#DIV/0!</v>
      </c>
      <c r="I212" s="63"/>
      <c r="J212" s="108"/>
      <c r="K212" s="63"/>
    </row>
    <row r="213" spans="2:20" ht="12.75" customHeight="1" thickBot="1" x14ac:dyDescent="0.25">
      <c r="B213" s="22"/>
      <c r="C213" s="4"/>
      <c r="D213" s="4"/>
      <c r="E213" s="363"/>
      <c r="F213" s="64" t="s">
        <v>82</v>
      </c>
      <c r="G213" s="6">
        <f>SUM(R176,R164,R150,R132,R122,R105,R90,R79,R57,R35,R26,R41)</f>
        <v>200</v>
      </c>
      <c r="H213" s="8" t="e">
        <f>G213/G211</f>
        <v>#DIV/0!</v>
      </c>
      <c r="I213" s="4"/>
      <c r="J213" s="4"/>
      <c r="K213" s="4"/>
      <c r="L213" s="4"/>
      <c r="M213" s="60"/>
    </row>
    <row r="214" spans="2:20" ht="12.75" customHeight="1" x14ac:dyDescent="0.2">
      <c r="B214" s="22"/>
      <c r="C214" s="4"/>
      <c r="D214" s="4"/>
      <c r="E214" s="121"/>
      <c r="F214" s="122"/>
      <c r="G214" s="123"/>
      <c r="H214" s="124"/>
      <c r="I214" s="4"/>
      <c r="J214" s="4"/>
      <c r="K214" s="4"/>
      <c r="L214" s="4"/>
      <c r="M214" s="60"/>
    </row>
    <row r="215" spans="2:20" ht="13.5" thickBot="1" x14ac:dyDescent="0.25">
      <c r="B215" s="1" t="s">
        <v>115</v>
      </c>
    </row>
    <row r="216" spans="2:20" x14ac:dyDescent="0.2">
      <c r="B216" s="368"/>
      <c r="C216" s="369"/>
      <c r="D216" s="369"/>
      <c r="E216" s="369"/>
      <c r="F216" s="369"/>
      <c r="G216" s="369"/>
      <c r="H216" s="369"/>
      <c r="I216" s="369"/>
      <c r="J216" s="369"/>
      <c r="K216" s="369"/>
      <c r="L216" s="370"/>
    </row>
    <row r="217" spans="2:20" x14ac:dyDescent="0.2">
      <c r="B217" s="371"/>
      <c r="C217" s="372"/>
      <c r="D217" s="372"/>
      <c r="E217" s="372"/>
      <c r="F217" s="372"/>
      <c r="G217" s="372"/>
      <c r="H217" s="372"/>
      <c r="I217" s="372"/>
      <c r="J217" s="372"/>
      <c r="K217" s="372"/>
      <c r="L217" s="373"/>
    </row>
    <row r="218" spans="2:20" x14ac:dyDescent="0.2">
      <c r="B218" s="371"/>
      <c r="C218" s="372"/>
      <c r="D218" s="372"/>
      <c r="E218" s="372"/>
      <c r="F218" s="372"/>
      <c r="G218" s="372"/>
      <c r="H218" s="372"/>
      <c r="I218" s="372"/>
      <c r="J218" s="372"/>
      <c r="K218" s="372"/>
      <c r="L218" s="373"/>
    </row>
    <row r="219" spans="2:20" x14ac:dyDescent="0.2">
      <c r="B219" s="371"/>
      <c r="C219" s="372"/>
      <c r="D219" s="372"/>
      <c r="E219" s="372"/>
      <c r="F219" s="372"/>
      <c r="G219" s="372"/>
      <c r="H219" s="372"/>
      <c r="I219" s="372"/>
      <c r="J219" s="372"/>
      <c r="K219" s="372"/>
      <c r="L219" s="373"/>
    </row>
    <row r="220" spans="2:20" ht="26.25" customHeight="1" x14ac:dyDescent="0.2">
      <c r="B220" s="371"/>
      <c r="C220" s="372"/>
      <c r="D220" s="372"/>
      <c r="E220" s="372"/>
      <c r="F220" s="372"/>
      <c r="G220" s="372"/>
      <c r="H220" s="372"/>
      <c r="I220" s="372"/>
      <c r="J220" s="372"/>
      <c r="K220" s="372"/>
      <c r="L220" s="373"/>
    </row>
    <row r="221" spans="2:20" ht="15" customHeight="1" thickBot="1" x14ac:dyDescent="0.25">
      <c r="B221" s="374"/>
      <c r="C221" s="375"/>
      <c r="D221" s="375"/>
      <c r="E221" s="375"/>
      <c r="F221" s="375"/>
      <c r="G221" s="375"/>
      <c r="H221" s="375"/>
      <c r="I221" s="375"/>
      <c r="J221" s="375"/>
      <c r="K221" s="375"/>
      <c r="L221" s="376"/>
    </row>
    <row r="222" spans="2:20" ht="13.5" thickBot="1" x14ac:dyDescent="0.25"/>
    <row r="223" spans="2:20" ht="12.75" customHeight="1" x14ac:dyDescent="0.2">
      <c r="B223" s="356" t="s">
        <v>107</v>
      </c>
      <c r="C223" s="357"/>
      <c r="D223" s="357"/>
      <c r="E223" s="357"/>
      <c r="F223" s="357"/>
      <c r="G223" s="357"/>
      <c r="H223" s="357"/>
      <c r="I223" s="357"/>
      <c r="J223" s="357"/>
      <c r="K223" s="357"/>
      <c r="L223" s="358"/>
    </row>
    <row r="224" spans="2:20" ht="13.5" thickBot="1" x14ac:dyDescent="0.25">
      <c r="B224" s="359"/>
      <c r="C224" s="360"/>
      <c r="D224" s="360"/>
      <c r="E224" s="360"/>
      <c r="F224" s="360"/>
      <c r="G224" s="360"/>
      <c r="H224" s="360"/>
      <c r="I224" s="360"/>
      <c r="J224" s="360"/>
      <c r="K224" s="360"/>
      <c r="L224" s="361"/>
    </row>
    <row r="225" spans="3:12" x14ac:dyDescent="0.2"/>
    <row r="227" spans="3:12" ht="12.75" hidden="1" customHeight="1" x14ac:dyDescent="0.2">
      <c r="C227" s="4"/>
      <c r="D227" s="4"/>
      <c r="E227" s="4"/>
      <c r="F227" s="4"/>
      <c r="G227" s="4"/>
      <c r="H227" s="4"/>
      <c r="I227" s="4"/>
      <c r="J227" s="4"/>
      <c r="K227" s="4"/>
      <c r="L227" s="4"/>
    </row>
    <row r="406" x14ac:dyDescent="0.2"/>
    <row r="407" x14ac:dyDescent="0.2"/>
    <row r="408" x14ac:dyDescent="0.2"/>
    <row r="409" x14ac:dyDescent="0.2"/>
    <row r="410" x14ac:dyDescent="0.2"/>
  </sheetData>
  <sheetProtection insertRows="0"/>
  <sortState xmlns:xlrd2="http://schemas.microsoft.com/office/spreadsheetml/2017/richdata2" ref="T3:T13">
    <sortCondition ref="T2"/>
  </sortState>
  <mergeCells count="285">
    <mergeCell ref="J184:K184"/>
    <mergeCell ref="B179:L182"/>
    <mergeCell ref="B190:L191"/>
    <mergeCell ref="I113:J113"/>
    <mergeCell ref="B153:L154"/>
    <mergeCell ref="B139:E139"/>
    <mergeCell ref="I139:J139"/>
    <mergeCell ref="B140:E140"/>
    <mergeCell ref="I140:J140"/>
    <mergeCell ref="B141:E141"/>
    <mergeCell ref="I141:J141"/>
    <mergeCell ref="B130:E130"/>
    <mergeCell ref="I131:J131"/>
    <mergeCell ref="B124:L125"/>
    <mergeCell ref="I150:J150"/>
    <mergeCell ref="B128:E128"/>
    <mergeCell ref="B149:E149"/>
    <mergeCell ref="B127:E127"/>
    <mergeCell ref="I115:J115"/>
    <mergeCell ref="G119:H119"/>
    <mergeCell ref="G120:H120"/>
    <mergeCell ref="G121:H121"/>
    <mergeCell ref="G128:H128"/>
    <mergeCell ref="G129:H129"/>
    <mergeCell ref="G130:H130"/>
    <mergeCell ref="G131:H131"/>
    <mergeCell ref="G127:H127"/>
    <mergeCell ref="G110:H110"/>
    <mergeCell ref="G111:H111"/>
    <mergeCell ref="G112:H112"/>
    <mergeCell ref="G113:H113"/>
    <mergeCell ref="G114:H114"/>
    <mergeCell ref="G115:H115"/>
    <mergeCell ref="G116:H116"/>
    <mergeCell ref="G117:H117"/>
    <mergeCell ref="G118:H118"/>
    <mergeCell ref="I105:J105"/>
    <mergeCell ref="I149:J149"/>
    <mergeCell ref="E171:G171"/>
    <mergeCell ref="B54:C54"/>
    <mergeCell ref="B48:C48"/>
    <mergeCell ref="B49:C49"/>
    <mergeCell ref="D52:E52"/>
    <mergeCell ref="H52:I52"/>
    <mergeCell ref="B24:E24"/>
    <mergeCell ref="B25:E25"/>
    <mergeCell ref="B41:E41"/>
    <mergeCell ref="F46:H46"/>
    <mergeCell ref="F42:G42"/>
    <mergeCell ref="B27:D27"/>
    <mergeCell ref="E30:F30"/>
    <mergeCell ref="E34:F34"/>
    <mergeCell ref="B28:D28"/>
    <mergeCell ref="B30:D30"/>
    <mergeCell ref="B31:D31"/>
    <mergeCell ref="E31:F31"/>
    <mergeCell ref="B32:D32"/>
    <mergeCell ref="E32:F32"/>
    <mergeCell ref="B33:D33"/>
    <mergeCell ref="E29:F29"/>
    <mergeCell ref="B1:L1"/>
    <mergeCell ref="I110:J110"/>
    <mergeCell ref="I111:J111"/>
    <mergeCell ref="I112:J112"/>
    <mergeCell ref="B134:L136"/>
    <mergeCell ref="B8:L10"/>
    <mergeCell ref="B12:L14"/>
    <mergeCell ref="D6:F6"/>
    <mergeCell ref="G89:H89"/>
    <mergeCell ref="E27:F27"/>
    <mergeCell ref="B71:D71"/>
    <mergeCell ref="B70:D70"/>
    <mergeCell ref="B67:D67"/>
    <mergeCell ref="B66:D66"/>
    <mergeCell ref="B121:E121"/>
    <mergeCell ref="I121:J121"/>
    <mergeCell ref="B23:E23"/>
    <mergeCell ref="F23:G23"/>
    <mergeCell ref="E28:F28"/>
    <mergeCell ref="I35:J35"/>
    <mergeCell ref="B34:D34"/>
    <mergeCell ref="B51:C51"/>
    <mergeCell ref="D51:E51"/>
    <mergeCell ref="H51:I51"/>
    <mergeCell ref="B223:L224"/>
    <mergeCell ref="E212:E213"/>
    <mergeCell ref="E211:F211"/>
    <mergeCell ref="I122:J122"/>
    <mergeCell ref="B138:E138"/>
    <mergeCell ref="I138:J138"/>
    <mergeCell ref="B216:L221"/>
    <mergeCell ref="J187:K187"/>
    <mergeCell ref="E204:F204"/>
    <mergeCell ref="E205:F205"/>
    <mergeCell ref="E206:F206"/>
    <mergeCell ref="B198:L199"/>
    <mergeCell ref="I132:J132"/>
    <mergeCell ref="I164:J164"/>
    <mergeCell ref="B129:E129"/>
    <mergeCell ref="I130:J130"/>
    <mergeCell ref="E207:F207"/>
    <mergeCell ref="H165:I165"/>
    <mergeCell ref="B156:D156"/>
    <mergeCell ref="E209:F209"/>
    <mergeCell ref="E156:G156"/>
    <mergeCell ref="B167:L168"/>
    <mergeCell ref="I144:J144"/>
    <mergeCell ref="B159:D159"/>
    <mergeCell ref="G101:H101"/>
    <mergeCell ref="I101:J101"/>
    <mergeCell ref="H55:I55"/>
    <mergeCell ref="G86:H86"/>
    <mergeCell ref="B87:D87"/>
    <mergeCell ref="G85:H85"/>
    <mergeCell ref="B64:D64"/>
    <mergeCell ref="E87:F87"/>
    <mergeCell ref="B77:D77"/>
    <mergeCell ref="B73:D73"/>
    <mergeCell ref="B72:D72"/>
    <mergeCell ref="B68:D68"/>
    <mergeCell ref="B69:D69"/>
    <mergeCell ref="G83:H83"/>
    <mergeCell ref="B84:D84"/>
    <mergeCell ref="E84:F84"/>
    <mergeCell ref="G84:H84"/>
    <mergeCell ref="B82:D82"/>
    <mergeCell ref="B85:D85"/>
    <mergeCell ref="D56:E56"/>
    <mergeCell ref="G97:H97"/>
    <mergeCell ref="G87:H87"/>
    <mergeCell ref="B88:D88"/>
    <mergeCell ref="E88:F88"/>
    <mergeCell ref="E33:F33"/>
    <mergeCell ref="B61:L62"/>
    <mergeCell ref="B100:E100"/>
    <mergeCell ref="F39:H39"/>
    <mergeCell ref="B37:K38"/>
    <mergeCell ref="B52:C52"/>
    <mergeCell ref="B50:C50"/>
    <mergeCell ref="D50:E50"/>
    <mergeCell ref="H50:I50"/>
    <mergeCell ref="D48:E48"/>
    <mergeCell ref="D49:E49"/>
    <mergeCell ref="B40:E40"/>
    <mergeCell ref="B44:K45"/>
    <mergeCell ref="H47:I47"/>
    <mergeCell ref="H48:I48"/>
    <mergeCell ref="H49:I49"/>
    <mergeCell ref="D47:E47"/>
    <mergeCell ref="G81:H81"/>
    <mergeCell ref="B81:D81"/>
    <mergeCell ref="E81:F81"/>
    <mergeCell ref="E82:F82"/>
    <mergeCell ref="G82:H82"/>
    <mergeCell ref="B78:D78"/>
    <mergeCell ref="B56:C56"/>
    <mergeCell ref="B29:D29"/>
    <mergeCell ref="H56:I56"/>
    <mergeCell ref="B65:D65"/>
    <mergeCell ref="B158:D158"/>
    <mergeCell ref="E158:G158"/>
    <mergeCell ref="B163:D163"/>
    <mergeCell ref="B160:D160"/>
    <mergeCell ref="E160:G160"/>
    <mergeCell ref="B161:D161"/>
    <mergeCell ref="E161:G161"/>
    <mergeCell ref="B162:D162"/>
    <mergeCell ref="E162:G162"/>
    <mergeCell ref="D54:E54"/>
    <mergeCell ref="H54:I54"/>
    <mergeCell ref="B55:C55"/>
    <mergeCell ref="D55:E55"/>
    <mergeCell ref="B53:C53"/>
    <mergeCell ref="D53:E53"/>
    <mergeCell ref="H53:I53"/>
    <mergeCell ref="B47:C47"/>
    <mergeCell ref="B157:D157"/>
    <mergeCell ref="E157:G157"/>
    <mergeCell ref="B116:E116"/>
    <mergeCell ref="B117:E117"/>
    <mergeCell ref="B5:C5"/>
    <mergeCell ref="B3:C3"/>
    <mergeCell ref="B4:C4"/>
    <mergeCell ref="B6:C6"/>
    <mergeCell ref="E26:G26"/>
    <mergeCell ref="B21:E21"/>
    <mergeCell ref="F21:G21"/>
    <mergeCell ref="F19:G19"/>
    <mergeCell ref="F20:G20"/>
    <mergeCell ref="F24:G24"/>
    <mergeCell ref="F25:G25"/>
    <mergeCell ref="D5:F5"/>
    <mergeCell ref="D4:F4"/>
    <mergeCell ref="D3:F3"/>
    <mergeCell ref="B16:L17"/>
    <mergeCell ref="F18:H18"/>
    <mergeCell ref="B19:E19"/>
    <mergeCell ref="B20:E20"/>
    <mergeCell ref="B22:E22"/>
    <mergeCell ref="F22:G22"/>
    <mergeCell ref="G88:H88"/>
    <mergeCell ref="E89:F89"/>
    <mergeCell ref="E86:F86"/>
    <mergeCell ref="B74:D74"/>
    <mergeCell ref="B75:D75"/>
    <mergeCell ref="B76:D76"/>
    <mergeCell ref="E85:F85"/>
    <mergeCell ref="B80:D80"/>
    <mergeCell ref="B92:L95"/>
    <mergeCell ref="B86:D86"/>
    <mergeCell ref="B83:D83"/>
    <mergeCell ref="E83:F83"/>
    <mergeCell ref="B89:D89"/>
    <mergeCell ref="I145:J145"/>
    <mergeCell ref="I129:J129"/>
    <mergeCell ref="G99:H99"/>
    <mergeCell ref="E210:F210"/>
    <mergeCell ref="B113:E113"/>
    <mergeCell ref="B112:E112"/>
    <mergeCell ref="B111:E111"/>
    <mergeCell ref="B110:E110"/>
    <mergeCell ref="B133:D133"/>
    <mergeCell ref="B131:E131"/>
    <mergeCell ref="B143:E143"/>
    <mergeCell ref="B145:E145"/>
    <mergeCell ref="E208:F208"/>
    <mergeCell ref="B175:D175"/>
    <mergeCell ref="E175:G175"/>
    <mergeCell ref="B118:E118"/>
    <mergeCell ref="B102:E102"/>
    <mergeCell ref="G102:H102"/>
    <mergeCell ref="B104:E104"/>
    <mergeCell ref="B103:E103"/>
    <mergeCell ref="I176:J176"/>
    <mergeCell ref="B172:D172"/>
    <mergeCell ref="I102:J102"/>
    <mergeCell ref="B101:E101"/>
    <mergeCell ref="I143:J143"/>
    <mergeCell ref="B99:E99"/>
    <mergeCell ref="B97:E97"/>
    <mergeCell ref="I104:J104"/>
    <mergeCell ref="I103:J103"/>
    <mergeCell ref="B98:E98"/>
    <mergeCell ref="I128:J128"/>
    <mergeCell ref="I98:J98"/>
    <mergeCell ref="I97:J97"/>
    <mergeCell ref="B107:L108"/>
    <mergeCell ref="I100:J100"/>
    <mergeCell ref="I99:J99"/>
    <mergeCell ref="B114:E114"/>
    <mergeCell ref="I114:J114"/>
    <mergeCell ref="B115:E115"/>
    <mergeCell ref="B119:E119"/>
    <mergeCell ref="I119:J119"/>
    <mergeCell ref="B120:E120"/>
    <mergeCell ref="I120:J120"/>
    <mergeCell ref="I116:J116"/>
    <mergeCell ref="I117:J117"/>
    <mergeCell ref="I118:J118"/>
    <mergeCell ref="G98:H98"/>
    <mergeCell ref="G100:H100"/>
    <mergeCell ref="B194:D194"/>
    <mergeCell ref="E172:G172"/>
    <mergeCell ref="B173:D173"/>
    <mergeCell ref="E173:G173"/>
    <mergeCell ref="B174:D174"/>
    <mergeCell ref="E174:G174"/>
    <mergeCell ref="I90:J90"/>
    <mergeCell ref="I127:J127"/>
    <mergeCell ref="G103:H103"/>
    <mergeCell ref="G104:H104"/>
    <mergeCell ref="B170:D170"/>
    <mergeCell ref="E170:G170"/>
    <mergeCell ref="B171:D171"/>
    <mergeCell ref="B142:E142"/>
    <mergeCell ref="I142:J142"/>
    <mergeCell ref="B146:E146"/>
    <mergeCell ref="I146:J146"/>
    <mergeCell ref="B147:E147"/>
    <mergeCell ref="I147:J147"/>
    <mergeCell ref="B148:E148"/>
    <mergeCell ref="I148:J148"/>
    <mergeCell ref="E163:G163"/>
    <mergeCell ref="B144:E144"/>
    <mergeCell ref="E159:G159"/>
  </mergeCells>
  <dataValidations count="10">
    <dataValidation type="decimal" allowBlank="1" showInputMessage="1" showErrorMessage="1" sqref="I20:I25 H48:J56" xr:uid="{00000000-0002-0000-0000-000000000000}">
      <formula1>0</formula1>
      <formula2>1</formula2>
    </dataValidation>
    <dataValidation type="decimal" allowBlank="1" showInputMessage="1" showErrorMessage="1" sqref="F41 J82:J89 F128:F131 J171:J175 G66:J78 F111:F121 H171:H175 F139:F149 H139:H149 H20:H25 F48:F56 H157:H163 J157:J163 G28:I34" xr:uid="{00000000-0002-0000-0000-000001000000}">
      <formula1>0</formula1>
      <formula2>1000000000000</formula2>
    </dataValidation>
    <dataValidation type="decimal" allowBlank="1" showInputMessage="1" showErrorMessage="1" sqref="I82:I89" xr:uid="{00000000-0002-0000-0000-000002000000}">
      <formula1>0</formula1>
      <formula2>0.99</formula2>
    </dataValidation>
    <dataValidation type="decimal" allowBlank="1" showInputMessage="1" showErrorMessage="1" error="Equipment is only valued at $5,000 or more per unit. If the item is less than $5,000 per unit list this item in the &quot;Supplies&quot; category. " sqref="F98:F104" xr:uid="{00000000-0002-0000-0000-000003000000}">
      <formula1>5000</formula1>
      <formula2>1000000000000</formula2>
    </dataValidation>
    <dataValidation type="list" allowBlank="1" showInputMessage="1" showErrorMessage="1" sqref="D6:F6" xr:uid="{00000000-0002-0000-0000-000004000000}">
      <formula1>$T$2:$T$16</formula1>
    </dataValidation>
    <dataValidation type="list" allowBlank="1" showInputMessage="1" showErrorMessage="1" sqref="J20:J25 J28:J34" xr:uid="{00000000-0002-0000-0000-000005000000}">
      <formula1>$W$10:$W$13</formula1>
    </dataValidation>
    <dataValidation type="list" allowBlank="1" showInputMessage="1" showErrorMessage="1" sqref="L82:L89 L128:L131 I41 L66:L78 L98:L104 L111:L121 L139:L149 L157:L163 L171:L175" xr:uid="{00000000-0002-0000-0000-000006000000}">
      <formula1>$Y$10:$Y$12</formula1>
    </dataValidation>
    <dataValidation type="list" allowBlank="1" showInputMessage="1" showErrorMessage="1" sqref="L20:L25 L48:L56 L28:L34" xr:uid="{00000000-0002-0000-0000-000007000000}">
      <formula1>$Z$10:$Z$11</formula1>
    </dataValidation>
    <dataValidation type="list" allowBlank="1" showInputMessage="1" showErrorMessage="1" sqref="G48:G56" xr:uid="{00000000-0002-0000-0000-000008000000}">
      <formula1>$W$2:$W$6</formula1>
    </dataValidation>
    <dataValidation type="list" allowBlank="1" showInputMessage="1" showErrorMessage="1" sqref="F66:F78" xr:uid="{00000000-0002-0000-0000-000009000000}">
      <formula1>$Y$2:$Y$5</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F881-056C-495D-BBDB-E1886C6B11AC}">
  <dimension ref="A1:K122"/>
  <sheetViews>
    <sheetView topLeftCell="A91" zoomScale="130" zoomScaleNormal="130" workbookViewId="0">
      <selection activeCell="B53" sqref="B53:J53"/>
    </sheetView>
  </sheetViews>
  <sheetFormatPr defaultColWidth="0" defaultRowHeight="15" zeroHeight="1" x14ac:dyDescent="0.25"/>
  <cols>
    <col min="1" max="1" width="2.85546875" style="204" customWidth="1"/>
    <col min="2" max="9" width="9.140625" style="205" customWidth="1"/>
    <col min="10" max="10" width="22.7109375" style="205" customWidth="1"/>
    <col min="11" max="11" width="9.140625" style="205" customWidth="1"/>
    <col min="12" max="16384" width="9.28515625" style="205" hidden="1"/>
  </cols>
  <sheetData>
    <row r="1" spans="1:7" s="144" customFormat="1" ht="26.45" customHeight="1" x14ac:dyDescent="0.25">
      <c r="A1" s="143"/>
      <c r="B1" s="444"/>
      <c r="C1" s="444"/>
      <c r="D1" s="444"/>
      <c r="E1" s="444"/>
      <c r="F1" s="444"/>
      <c r="G1" s="444"/>
    </row>
    <row r="2" spans="1:7" s="144" customFormat="1" x14ac:dyDescent="0.25">
      <c r="A2" s="143"/>
    </row>
    <row r="3" spans="1:7" s="144" customFormat="1" x14ac:dyDescent="0.25">
      <c r="A3" s="143"/>
    </row>
    <row r="4" spans="1:7" s="144" customFormat="1" x14ac:dyDescent="0.25">
      <c r="A4" s="143"/>
    </row>
    <row r="5" spans="1:7" s="144" customFormat="1" x14ac:dyDescent="0.25">
      <c r="A5" s="143"/>
    </row>
    <row r="6" spans="1:7" s="144" customFormat="1" x14ac:dyDescent="0.25">
      <c r="A6" s="143"/>
    </row>
    <row r="7" spans="1:7" s="144" customFormat="1" x14ac:dyDescent="0.25">
      <c r="A7" s="143"/>
    </row>
    <row r="8" spans="1:7" s="144" customFormat="1" x14ac:dyDescent="0.25">
      <c r="A8" s="143"/>
    </row>
    <row r="9" spans="1:7" s="144" customFormat="1" x14ac:dyDescent="0.25">
      <c r="A9" s="143"/>
    </row>
    <row r="10" spans="1:7" s="144" customFormat="1" x14ac:dyDescent="0.25">
      <c r="A10" s="143"/>
    </row>
    <row r="11" spans="1:7" s="144" customFormat="1" x14ac:dyDescent="0.25">
      <c r="A11" s="143"/>
    </row>
    <row r="12" spans="1:7" s="144" customFormat="1" x14ac:dyDescent="0.25">
      <c r="A12" s="143"/>
    </row>
    <row r="13" spans="1:7" s="144" customFormat="1" x14ac:dyDescent="0.25">
      <c r="A13" s="143"/>
    </row>
    <row r="14" spans="1:7" s="144" customFormat="1" x14ac:dyDescent="0.25">
      <c r="A14" s="143"/>
    </row>
    <row r="15" spans="1:7" s="144" customFormat="1" x14ac:dyDescent="0.25">
      <c r="A15" s="143"/>
    </row>
    <row r="16" spans="1:7" s="144" customFormat="1" x14ac:dyDescent="0.25">
      <c r="A16" s="143"/>
    </row>
    <row r="17" spans="1:1" s="144" customFormat="1" x14ac:dyDescent="0.25">
      <c r="A17" s="143"/>
    </row>
    <row r="18" spans="1:1" s="144" customFormat="1" x14ac:dyDescent="0.25">
      <c r="A18" s="143"/>
    </row>
    <row r="19" spans="1:1" s="144" customFormat="1" x14ac:dyDescent="0.25">
      <c r="A19" s="143"/>
    </row>
    <row r="20" spans="1:1" s="144" customFormat="1" x14ac:dyDescent="0.25">
      <c r="A20" s="143"/>
    </row>
    <row r="21" spans="1:1" s="144" customFormat="1" x14ac:dyDescent="0.25">
      <c r="A21" s="143"/>
    </row>
    <row r="22" spans="1:1" s="144" customFormat="1" x14ac:dyDescent="0.25">
      <c r="A22" s="143"/>
    </row>
    <row r="23" spans="1:1" s="144" customFormat="1" x14ac:dyDescent="0.25">
      <c r="A23" s="143"/>
    </row>
    <row r="24" spans="1:1" s="144" customFormat="1" x14ac:dyDescent="0.25">
      <c r="A24" s="143"/>
    </row>
    <row r="25" spans="1:1" s="144" customFormat="1" x14ac:dyDescent="0.25">
      <c r="A25" s="143"/>
    </row>
    <row r="26" spans="1:1" s="144" customFormat="1" x14ac:dyDescent="0.25">
      <c r="A26" s="143"/>
    </row>
    <row r="27" spans="1:1" s="144" customFormat="1" x14ac:dyDescent="0.25">
      <c r="A27" s="143"/>
    </row>
    <row r="28" spans="1:1" x14ac:dyDescent="0.25"/>
    <row r="29" spans="1:1" x14ac:dyDescent="0.25"/>
    <row r="30" spans="1:1" x14ac:dyDescent="0.25"/>
    <row r="31" spans="1:1" x14ac:dyDescent="0.25"/>
    <row r="32" spans="1:1" s="228" customFormat="1" ht="15.75" thickBot="1" x14ac:dyDescent="0.3">
      <c r="A32" s="227"/>
    </row>
    <row r="33" spans="1:10" s="230" customFormat="1" x14ac:dyDescent="0.25">
      <c r="A33" s="229"/>
    </row>
    <row r="34" spans="1:10" ht="18.75" x14ac:dyDescent="0.3">
      <c r="A34" s="231" t="s">
        <v>168</v>
      </c>
    </row>
    <row r="35" spans="1:10" x14ac:dyDescent="0.25"/>
    <row r="36" spans="1:10" ht="37.5" customHeight="1" x14ac:dyDescent="0.2">
      <c r="A36" s="206">
        <v>1</v>
      </c>
      <c r="B36" s="443" t="s">
        <v>169</v>
      </c>
      <c r="C36" s="443"/>
      <c r="D36" s="443"/>
      <c r="E36" s="443"/>
      <c r="F36" s="443"/>
      <c r="G36" s="443"/>
      <c r="H36" s="443"/>
      <c r="I36" s="443"/>
      <c r="J36" s="443"/>
    </row>
    <row r="37" spans="1:10" x14ac:dyDescent="0.25">
      <c r="B37" s="448" t="s">
        <v>170</v>
      </c>
      <c r="C37" s="448"/>
      <c r="D37" s="448"/>
      <c r="E37" s="448"/>
      <c r="F37" s="448"/>
      <c r="G37" s="448"/>
      <c r="H37" s="448"/>
      <c r="I37" s="448"/>
      <c r="J37" s="448"/>
    </row>
    <row r="38" spans="1:10" x14ac:dyDescent="0.25">
      <c r="B38" s="442" t="s">
        <v>171</v>
      </c>
      <c r="C38" s="442"/>
      <c r="D38" s="442"/>
      <c r="E38" s="442"/>
      <c r="F38" s="442"/>
      <c r="G38" s="442"/>
      <c r="H38" s="442"/>
      <c r="I38" s="442"/>
      <c r="J38" s="442"/>
    </row>
    <row r="39" spans="1:10" x14ac:dyDescent="0.25">
      <c r="B39" s="442" t="s">
        <v>172</v>
      </c>
      <c r="C39" s="442"/>
      <c r="D39" s="442"/>
      <c r="E39" s="442"/>
      <c r="F39" s="442"/>
      <c r="G39" s="442"/>
      <c r="H39" s="442"/>
      <c r="I39" s="442"/>
      <c r="J39" s="442"/>
    </row>
    <row r="40" spans="1:10" x14ac:dyDescent="0.25">
      <c r="B40" s="442" t="s">
        <v>173</v>
      </c>
      <c r="C40" s="442"/>
      <c r="D40" s="442"/>
      <c r="E40" s="442"/>
      <c r="F40" s="442"/>
      <c r="G40" s="442"/>
      <c r="H40" s="442"/>
      <c r="I40" s="442"/>
      <c r="J40" s="442"/>
    </row>
    <row r="41" spans="1:10" x14ac:dyDescent="0.25">
      <c r="B41" s="213" t="s">
        <v>174</v>
      </c>
      <c r="C41" s="213"/>
      <c r="D41" s="213"/>
      <c r="E41" s="213"/>
      <c r="F41" s="213"/>
      <c r="G41" s="213"/>
      <c r="H41" s="213"/>
      <c r="I41" s="213"/>
      <c r="J41" s="213"/>
    </row>
    <row r="42" spans="1:10" x14ac:dyDescent="0.25">
      <c r="B42" s="212" t="s">
        <v>175</v>
      </c>
      <c r="C42" s="213"/>
      <c r="D42" s="213"/>
      <c r="E42" s="213"/>
      <c r="F42" s="213"/>
      <c r="G42" s="213"/>
      <c r="H42" s="213"/>
      <c r="I42" s="213"/>
      <c r="J42" s="213"/>
    </row>
    <row r="43" spans="1:10" x14ac:dyDescent="0.25">
      <c r="B43" s="442"/>
      <c r="C43" s="442"/>
      <c r="D43" s="442"/>
      <c r="E43" s="442"/>
      <c r="F43" s="442"/>
      <c r="G43" s="442"/>
      <c r="H43" s="442"/>
      <c r="I43" s="442"/>
      <c r="J43" s="442"/>
    </row>
    <row r="44" spans="1:10" ht="52.5" customHeight="1" x14ac:dyDescent="0.2">
      <c r="A44" s="206">
        <v>2</v>
      </c>
      <c r="B44" s="443" t="s">
        <v>176</v>
      </c>
      <c r="C44" s="443"/>
      <c r="D44" s="443"/>
      <c r="E44" s="443"/>
      <c r="F44" s="443"/>
      <c r="G44" s="443"/>
      <c r="H44" s="443"/>
      <c r="I44" s="443"/>
      <c r="J44" s="443"/>
    </row>
    <row r="45" spans="1:10" x14ac:dyDescent="0.25">
      <c r="B45" s="441" t="s">
        <v>177</v>
      </c>
      <c r="C45" s="441"/>
      <c r="D45" s="441"/>
      <c r="E45" s="441"/>
      <c r="F45" s="441"/>
      <c r="G45" s="441"/>
      <c r="H45" s="441"/>
      <c r="I45" s="441"/>
      <c r="J45" s="441"/>
    </row>
    <row r="46" spans="1:10" x14ac:dyDescent="0.25">
      <c r="B46" s="442"/>
      <c r="C46" s="442"/>
      <c r="D46" s="442"/>
      <c r="E46" s="442"/>
      <c r="F46" s="442"/>
      <c r="G46" s="442"/>
      <c r="H46" s="442"/>
      <c r="I46" s="442"/>
      <c r="J46" s="442"/>
    </row>
    <row r="47" spans="1:10" ht="39" customHeight="1" x14ac:dyDescent="0.2">
      <c r="A47" s="206">
        <v>3</v>
      </c>
      <c r="B47" s="443" t="s">
        <v>178</v>
      </c>
      <c r="C47" s="443"/>
      <c r="D47" s="443"/>
      <c r="E47" s="443"/>
      <c r="F47" s="443"/>
      <c r="G47" s="443"/>
      <c r="H47" s="443"/>
      <c r="I47" s="443"/>
      <c r="J47" s="443"/>
    </row>
    <row r="48" spans="1:10" ht="18.75" customHeight="1" x14ac:dyDescent="0.25">
      <c r="B48" s="441" t="s">
        <v>179</v>
      </c>
      <c r="C48" s="441"/>
      <c r="D48" s="441"/>
      <c r="E48" s="441"/>
      <c r="F48" s="441"/>
      <c r="G48" s="441"/>
      <c r="H48" s="441"/>
      <c r="I48" s="441"/>
      <c r="J48" s="441"/>
    </row>
    <row r="49" spans="1:11" ht="18.75" customHeight="1" x14ac:dyDescent="0.25">
      <c r="B49" s="236"/>
      <c r="C49" s="236"/>
      <c r="D49" s="236"/>
      <c r="E49" s="236"/>
      <c r="F49" s="236"/>
      <c r="G49" s="236"/>
      <c r="H49" s="236"/>
      <c r="I49" s="236"/>
      <c r="J49" s="236"/>
    </row>
    <row r="50" spans="1:11" ht="66.75" customHeight="1" x14ac:dyDescent="0.2">
      <c r="A50" s="206">
        <v>4</v>
      </c>
      <c r="B50" s="446" t="s">
        <v>197</v>
      </c>
      <c r="C50" s="443"/>
      <c r="D50" s="443"/>
      <c r="E50" s="443"/>
      <c r="F50" s="443"/>
      <c r="G50" s="443"/>
      <c r="H50" s="443"/>
      <c r="I50" s="443"/>
      <c r="J50" s="443"/>
    </row>
    <row r="51" spans="1:11" ht="12.75" customHeight="1" x14ac:dyDescent="0.25"/>
    <row r="52" spans="1:11" ht="42.75" customHeight="1" x14ac:dyDescent="0.2">
      <c r="A52" s="206">
        <v>5</v>
      </c>
      <c r="B52" s="446" t="s">
        <v>199</v>
      </c>
      <c r="C52" s="443"/>
      <c r="D52" s="443"/>
      <c r="E52" s="443"/>
      <c r="F52" s="443"/>
      <c r="G52" s="443"/>
      <c r="H52" s="443"/>
      <c r="I52" s="443"/>
      <c r="J52" s="443"/>
    </row>
    <row r="53" spans="1:11" x14ac:dyDescent="0.25">
      <c r="B53" s="441" t="s">
        <v>180</v>
      </c>
      <c r="C53" s="441"/>
      <c r="D53" s="441"/>
      <c r="E53" s="441"/>
      <c r="F53" s="441"/>
      <c r="G53" s="441"/>
      <c r="H53" s="441"/>
      <c r="I53" s="441"/>
      <c r="J53" s="441"/>
    </row>
    <row r="54" spans="1:11" x14ac:dyDescent="0.25">
      <c r="B54" s="441"/>
      <c r="C54" s="441"/>
      <c r="D54" s="441"/>
      <c r="E54" s="441"/>
      <c r="F54" s="441"/>
      <c r="G54" s="441"/>
      <c r="H54" s="441"/>
      <c r="I54" s="441"/>
      <c r="J54" s="441"/>
    </row>
    <row r="55" spans="1:11" ht="30.75" customHeight="1" x14ac:dyDescent="0.2">
      <c r="A55" s="206">
        <v>6</v>
      </c>
      <c r="B55" s="446" t="s">
        <v>198</v>
      </c>
      <c r="C55" s="443"/>
      <c r="D55" s="443"/>
      <c r="E55" s="443"/>
      <c r="F55" s="443"/>
      <c r="G55" s="443"/>
      <c r="H55" s="443"/>
      <c r="I55" s="443"/>
      <c r="J55" s="443"/>
      <c r="K55" s="207"/>
    </row>
    <row r="56" spans="1:11" x14ac:dyDescent="0.25">
      <c r="B56" s="447"/>
      <c r="C56" s="447"/>
      <c r="D56" s="447"/>
      <c r="E56" s="447"/>
      <c r="F56" s="447"/>
      <c r="G56" s="447"/>
      <c r="H56" s="447"/>
      <c r="I56" s="447"/>
      <c r="J56" s="447"/>
      <c r="K56" s="208"/>
    </row>
    <row r="57" spans="1:11" ht="36.75" customHeight="1" x14ac:dyDescent="0.2">
      <c r="A57" s="206">
        <v>7</v>
      </c>
      <c r="B57" s="443" t="s">
        <v>181</v>
      </c>
      <c r="C57" s="443"/>
      <c r="D57" s="443"/>
      <c r="E57" s="443"/>
      <c r="F57" s="443"/>
      <c r="G57" s="443"/>
      <c r="H57" s="443"/>
      <c r="I57" s="443"/>
      <c r="J57" s="443"/>
    </row>
    <row r="58" spans="1:11" x14ac:dyDescent="0.25">
      <c r="B58" s="441"/>
      <c r="C58" s="441"/>
      <c r="D58" s="441"/>
      <c r="E58" s="441"/>
      <c r="F58" s="441"/>
      <c r="G58" s="441"/>
      <c r="H58" s="441"/>
      <c r="I58" s="441"/>
      <c r="J58" s="441"/>
    </row>
    <row r="59" spans="1:11" x14ac:dyDescent="0.2">
      <c r="A59" s="206">
        <v>8</v>
      </c>
      <c r="B59" s="446" t="s">
        <v>193</v>
      </c>
      <c r="C59" s="443"/>
      <c r="D59" s="443"/>
      <c r="E59" s="443"/>
      <c r="F59" s="443"/>
      <c r="G59" s="443"/>
      <c r="H59" s="443"/>
      <c r="I59" s="443"/>
      <c r="J59" s="443"/>
    </row>
    <row r="60" spans="1:11" x14ac:dyDescent="0.25">
      <c r="B60" s="209"/>
    </row>
    <row r="61" spans="1:11" s="228" customFormat="1" ht="13.5" customHeight="1" thickBot="1" x14ac:dyDescent="0.3">
      <c r="A61" s="227"/>
    </row>
    <row r="62" spans="1:11" x14ac:dyDescent="0.25"/>
    <row r="63" spans="1:11" ht="12.75" x14ac:dyDescent="0.2">
      <c r="A63" s="226" t="s">
        <v>191</v>
      </c>
    </row>
    <row r="64" spans="1:11" ht="15" customHeight="1" x14ac:dyDescent="0.2">
      <c r="A64" s="445" t="s">
        <v>192</v>
      </c>
      <c r="B64" s="445"/>
      <c r="C64" s="445"/>
      <c r="D64" s="445"/>
      <c r="E64" s="445"/>
      <c r="F64" s="445"/>
      <c r="G64" s="445"/>
      <c r="H64" s="445"/>
      <c r="I64" s="445"/>
      <c r="J64" s="445"/>
    </row>
    <row r="65" spans="1:10" ht="15" customHeight="1" x14ac:dyDescent="0.2">
      <c r="A65" s="445"/>
      <c r="B65" s="445"/>
      <c r="C65" s="445"/>
      <c r="D65" s="445"/>
      <c r="E65" s="445"/>
      <c r="F65" s="445"/>
      <c r="G65" s="445"/>
      <c r="H65" s="445"/>
      <c r="I65" s="445"/>
      <c r="J65" s="445"/>
    </row>
    <row r="66" spans="1:10" x14ac:dyDescent="0.25"/>
    <row r="67" spans="1:10" x14ac:dyDescent="0.25"/>
    <row r="68" spans="1:10" x14ac:dyDescent="0.25"/>
    <row r="69" spans="1:10" x14ac:dyDescent="0.25"/>
    <row r="70" spans="1:10" x14ac:dyDescent="0.25"/>
    <row r="71" spans="1:10" x14ac:dyDescent="0.25"/>
    <row r="72" spans="1:10" x14ac:dyDescent="0.25"/>
    <row r="73" spans="1:10" x14ac:dyDescent="0.25"/>
    <row r="74" spans="1:10" x14ac:dyDescent="0.25"/>
    <row r="75" spans="1:10" x14ac:dyDescent="0.25"/>
    <row r="76" spans="1:10" x14ac:dyDescent="0.25"/>
    <row r="77" spans="1:10" x14ac:dyDescent="0.25"/>
    <row r="78" spans="1:10" x14ac:dyDescent="0.25"/>
    <row r="79" spans="1:10" x14ac:dyDescent="0.25"/>
    <row r="80" spans="1: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sheetData>
  <mergeCells count="22">
    <mergeCell ref="B1:G1"/>
    <mergeCell ref="A64:J65"/>
    <mergeCell ref="B57:J57"/>
    <mergeCell ref="B58:J58"/>
    <mergeCell ref="B59:J59"/>
    <mergeCell ref="B53:J53"/>
    <mergeCell ref="B50:J50"/>
    <mergeCell ref="B54:J54"/>
    <mergeCell ref="B55:J55"/>
    <mergeCell ref="B56:J56"/>
    <mergeCell ref="B52:J52"/>
    <mergeCell ref="B36:J36"/>
    <mergeCell ref="B37:J37"/>
    <mergeCell ref="B38:J38"/>
    <mergeCell ref="B39:J39"/>
    <mergeCell ref="B47:J47"/>
    <mergeCell ref="B48:J48"/>
    <mergeCell ref="B40:J40"/>
    <mergeCell ref="B43:J43"/>
    <mergeCell ref="B44:J44"/>
    <mergeCell ref="B45:J45"/>
    <mergeCell ref="B46:J46"/>
  </mergeCell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Visio.Drawing.15" shapeId="5121" r:id="rId4">
          <objectPr defaultSize="0" autoPict="0" r:id="rId5">
            <anchor moveWithCells="1">
              <from>
                <xdr:col>0</xdr:col>
                <xdr:colOff>47625</xdr:colOff>
                <xdr:row>65</xdr:row>
                <xdr:rowOff>47625</xdr:rowOff>
              </from>
              <to>
                <xdr:col>10</xdr:col>
                <xdr:colOff>342900</xdr:colOff>
                <xdr:row>115</xdr:row>
                <xdr:rowOff>142875</xdr:rowOff>
              </to>
            </anchor>
          </objectPr>
        </oleObject>
      </mc:Choice>
      <mc:Fallback>
        <oleObject progId="Visio.Drawing.15" shapeId="512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FB4D-DF8D-4996-9E8D-C4F1480586E8}">
  <dimension ref="A1:N70"/>
  <sheetViews>
    <sheetView tabSelected="1" zoomScaleNormal="100" workbookViewId="0">
      <selection activeCell="E4" sqref="E4:H4"/>
    </sheetView>
  </sheetViews>
  <sheetFormatPr defaultColWidth="0" defaultRowHeight="14.65" customHeight="1" zeroHeight="1" x14ac:dyDescent="0.25"/>
  <cols>
    <col min="1" max="1" width="2.28515625" style="237" customWidth="1"/>
    <col min="2" max="2" width="2.85546875" style="237" customWidth="1"/>
    <col min="3" max="3" width="3.140625" style="143" bestFit="1" customWidth="1"/>
    <col min="4" max="4" width="37.7109375" style="164" customWidth="1"/>
    <col min="5" max="5" width="23.7109375" style="164" customWidth="1"/>
    <col min="6" max="6" width="15.7109375" style="164" customWidth="1"/>
    <col min="7" max="7" width="20.7109375" style="164" customWidth="1"/>
    <col min="8" max="8" width="23.28515625" style="164" customWidth="1"/>
    <col min="9" max="9" width="15.7109375" style="164" hidden="1"/>
    <col min="10" max="10" width="2.7109375" style="144" customWidth="1"/>
    <col min="11" max="14" width="0" style="164" hidden="1" customWidth="1"/>
    <col min="15" max="16384" width="8.85546875" style="164" hidden="1"/>
  </cols>
  <sheetData>
    <row r="1" spans="1:10" s="144" customFormat="1" ht="15.75" x14ac:dyDescent="0.25">
      <c r="A1" s="237"/>
      <c r="B1" s="237"/>
      <c r="C1" s="143"/>
      <c r="H1" s="163"/>
    </row>
    <row r="2" spans="1:10" ht="49.9" customHeight="1" thickBot="1" x14ac:dyDescent="0.3">
      <c r="D2" s="452" t="s">
        <v>194</v>
      </c>
      <c r="E2" s="452"/>
      <c r="F2" s="452"/>
      <c r="G2" s="452"/>
      <c r="H2" s="452"/>
      <c r="I2" s="452"/>
    </row>
    <row r="3" spans="1:10" ht="15" x14ac:dyDescent="0.25">
      <c r="D3" s="217" t="s">
        <v>120</v>
      </c>
      <c r="E3" s="449" t="s">
        <v>202</v>
      </c>
      <c r="F3" s="449"/>
      <c r="G3" s="449"/>
      <c r="H3" s="450"/>
      <c r="I3" s="165"/>
      <c r="J3" s="166"/>
    </row>
    <row r="4" spans="1:10" ht="15.75" thickBot="1" x14ac:dyDescent="0.3">
      <c r="D4" s="218" t="s">
        <v>109</v>
      </c>
      <c r="E4" s="454" t="s">
        <v>203</v>
      </c>
      <c r="F4" s="454"/>
      <c r="G4" s="454"/>
      <c r="H4" s="455"/>
      <c r="I4" s="167"/>
      <c r="J4" s="166"/>
    </row>
    <row r="5" spans="1:10" ht="23.45" customHeight="1" x14ac:dyDescent="0.25">
      <c r="D5" s="453"/>
      <c r="E5" s="453"/>
      <c r="F5" s="166"/>
      <c r="G5" s="144"/>
      <c r="I5" s="168" t="s">
        <v>121</v>
      </c>
    </row>
    <row r="6" spans="1:10" s="172" customFormat="1" ht="30" customHeight="1" x14ac:dyDescent="0.25">
      <c r="A6" s="238"/>
      <c r="B6" s="238"/>
      <c r="C6" s="169" t="s">
        <v>122</v>
      </c>
      <c r="D6" s="453" t="s">
        <v>123</v>
      </c>
      <c r="E6" s="453"/>
      <c r="F6" s="453"/>
      <c r="G6" s="453"/>
      <c r="H6" s="170" t="s">
        <v>124</v>
      </c>
      <c r="I6" s="145">
        <v>0</v>
      </c>
      <c r="J6" s="171"/>
    </row>
    <row r="7" spans="1:10" s="172" customFormat="1" ht="30" customHeight="1" x14ac:dyDescent="0.2">
      <c r="A7" s="238"/>
      <c r="B7" s="238"/>
      <c r="C7" s="173"/>
      <c r="D7" s="451" t="s">
        <v>125</v>
      </c>
      <c r="E7" s="451"/>
      <c r="F7" s="451"/>
      <c r="G7" s="451"/>
      <c r="H7" s="160">
        <v>125000</v>
      </c>
      <c r="I7" s="153"/>
      <c r="J7" s="171"/>
    </row>
    <row r="8" spans="1:10" s="172" customFormat="1" ht="30" customHeight="1" x14ac:dyDescent="0.2">
      <c r="A8" s="238"/>
      <c r="B8" s="238"/>
      <c r="C8" s="173"/>
      <c r="D8" s="451" t="s">
        <v>126</v>
      </c>
      <c r="E8" s="451"/>
      <c r="F8" s="451"/>
      <c r="G8" s="451"/>
      <c r="H8" s="160">
        <v>12500</v>
      </c>
      <c r="I8" s="153"/>
      <c r="J8" s="171"/>
    </row>
    <row r="9" spans="1:10" s="172" customFormat="1" ht="30" customHeight="1" x14ac:dyDescent="0.2">
      <c r="A9" s="238"/>
      <c r="B9" s="238"/>
      <c r="C9" s="173"/>
      <c r="D9" s="451" t="s">
        <v>127</v>
      </c>
      <c r="E9" s="451"/>
      <c r="F9" s="451"/>
      <c r="G9" s="451"/>
      <c r="H9" s="160">
        <v>4000</v>
      </c>
      <c r="I9" s="153"/>
      <c r="J9" s="171"/>
    </row>
    <row r="10" spans="1:10" s="172" customFormat="1" ht="30" customHeight="1" x14ac:dyDescent="0.2">
      <c r="A10" s="238"/>
      <c r="B10" s="238"/>
      <c r="C10" s="173"/>
      <c r="D10" s="451" t="s">
        <v>128</v>
      </c>
      <c r="E10" s="451"/>
      <c r="F10" s="451"/>
      <c r="G10" s="451"/>
      <c r="H10" s="160">
        <v>500</v>
      </c>
      <c r="I10" s="153"/>
      <c r="J10" s="171"/>
    </row>
    <row r="11" spans="1:10" s="172" customFormat="1" ht="30" customHeight="1" x14ac:dyDescent="0.2">
      <c r="A11" s="238"/>
      <c r="B11" s="238"/>
      <c r="C11" s="173"/>
      <c r="D11" s="451" t="s">
        <v>129</v>
      </c>
      <c r="E11" s="451"/>
      <c r="F11" s="451"/>
      <c r="G11" s="451"/>
      <c r="H11" s="160"/>
      <c r="I11" s="153"/>
      <c r="J11" s="171"/>
    </row>
    <row r="12" spans="1:10" s="172" customFormat="1" ht="30" customHeight="1" x14ac:dyDescent="0.2">
      <c r="A12" s="238"/>
      <c r="B12" s="238"/>
      <c r="C12" s="173"/>
      <c r="D12" s="451" t="s">
        <v>130</v>
      </c>
      <c r="E12" s="451"/>
      <c r="F12" s="451"/>
      <c r="G12" s="451"/>
      <c r="H12" s="160"/>
      <c r="I12" s="153"/>
      <c r="J12" s="171"/>
    </row>
    <row r="13" spans="1:10" s="172" customFormat="1" ht="30" customHeight="1" x14ac:dyDescent="0.2">
      <c r="A13" s="238"/>
      <c r="B13" s="238"/>
      <c r="C13" s="174"/>
      <c r="D13" s="465" t="s">
        <v>131</v>
      </c>
      <c r="E13" s="466"/>
      <c r="F13" s="466"/>
      <c r="G13" s="467"/>
      <c r="H13" s="161">
        <f>SUM(H7:H12)</f>
        <v>142000</v>
      </c>
      <c r="I13" s="153"/>
      <c r="J13" s="171"/>
    </row>
    <row r="14" spans="1:10" s="172" customFormat="1" ht="30" customHeight="1" x14ac:dyDescent="0.25">
      <c r="A14" s="238"/>
      <c r="B14" s="238"/>
      <c r="C14" s="174"/>
      <c r="D14" s="175"/>
      <c r="E14" s="175"/>
      <c r="F14" s="175"/>
      <c r="G14" s="175"/>
      <c r="H14" s="155"/>
      <c r="I14" s="153"/>
      <c r="J14" s="171"/>
    </row>
    <row r="15" spans="1:10" ht="63" customHeight="1" x14ac:dyDescent="0.25">
      <c r="D15" s="468" t="s">
        <v>132</v>
      </c>
      <c r="E15" s="468"/>
      <c r="F15" s="468"/>
      <c r="G15" s="468"/>
      <c r="H15" s="176" t="s">
        <v>133</v>
      </c>
      <c r="I15" s="146"/>
    </row>
    <row r="16" spans="1:10" ht="15" x14ac:dyDescent="0.25">
      <c r="D16" s="177"/>
      <c r="E16" s="177"/>
      <c r="F16" s="177"/>
      <c r="G16" s="177"/>
      <c r="I16" s="146"/>
    </row>
    <row r="17" spans="1:14" s="180" customFormat="1" ht="15" customHeight="1" x14ac:dyDescent="0.25">
      <c r="A17" s="239"/>
      <c r="B17" s="239"/>
      <c r="C17" s="178" t="s">
        <v>134</v>
      </c>
      <c r="D17" s="469" t="s">
        <v>135</v>
      </c>
      <c r="E17" s="469"/>
      <c r="F17" s="469"/>
      <c r="G17" s="156"/>
      <c r="H17" s="179">
        <v>1000</v>
      </c>
      <c r="I17" s="147"/>
      <c r="J17" s="143"/>
    </row>
    <row r="18" spans="1:14" s="180" customFormat="1" ht="15" customHeight="1" x14ac:dyDescent="0.25">
      <c r="A18" s="239"/>
      <c r="B18" s="239"/>
      <c r="C18" s="178"/>
      <c r="D18" s="181"/>
      <c r="E18" s="181"/>
      <c r="F18" s="181"/>
      <c r="G18" s="154"/>
      <c r="H18" s="182"/>
      <c r="I18" s="147"/>
      <c r="J18" s="143"/>
    </row>
    <row r="19" spans="1:14" s="180" customFormat="1" ht="15" customHeight="1" x14ac:dyDescent="0.25">
      <c r="A19" s="239"/>
      <c r="B19" s="239"/>
      <c r="C19" s="178"/>
      <c r="D19" s="181"/>
      <c r="E19" s="181"/>
      <c r="F19" s="181"/>
      <c r="G19" s="154"/>
      <c r="H19" s="182"/>
      <c r="I19" s="147"/>
      <c r="J19" s="143"/>
    </row>
    <row r="20" spans="1:14" s="180" customFormat="1" ht="31.9" customHeight="1" x14ac:dyDescent="0.2">
      <c r="A20" s="239"/>
      <c r="B20" s="239"/>
      <c r="C20" s="210" t="s">
        <v>136</v>
      </c>
      <c r="D20" s="471" t="s">
        <v>137</v>
      </c>
      <c r="E20" s="472"/>
      <c r="F20" s="472"/>
      <c r="G20" s="473"/>
      <c r="H20" s="474" t="s">
        <v>138</v>
      </c>
      <c r="I20" s="147"/>
      <c r="J20" s="143"/>
    </row>
    <row r="21" spans="1:14" ht="28.15" customHeight="1" x14ac:dyDescent="0.25">
      <c r="D21" s="477" t="s">
        <v>139</v>
      </c>
      <c r="E21" s="478"/>
      <c r="F21" s="478"/>
      <c r="G21" s="479"/>
      <c r="H21" s="475"/>
      <c r="I21" s="183"/>
      <c r="J21" s="184"/>
      <c r="N21" s="185"/>
    </row>
    <row r="22" spans="1:14" ht="15" x14ac:dyDescent="0.25">
      <c r="D22" s="186"/>
      <c r="E22" s="480" t="s">
        <v>140</v>
      </c>
      <c r="F22" s="480"/>
      <c r="G22" s="187" t="s">
        <v>141</v>
      </c>
      <c r="H22" s="476"/>
      <c r="I22" s="183"/>
      <c r="J22" s="184"/>
      <c r="N22" s="185"/>
    </row>
    <row r="23" spans="1:14" ht="15" x14ac:dyDescent="0.25">
      <c r="D23" s="188" t="s">
        <v>142</v>
      </c>
      <c r="E23" s="470"/>
      <c r="F23" s="470"/>
      <c r="G23" s="156"/>
      <c r="H23" s="189">
        <v>1400</v>
      </c>
      <c r="I23" s="148">
        <v>0</v>
      </c>
    </row>
    <row r="24" spans="1:14" ht="15" x14ac:dyDescent="0.25">
      <c r="D24" s="188" t="s">
        <v>143</v>
      </c>
      <c r="E24" s="470"/>
      <c r="F24" s="470"/>
      <c r="G24" s="156"/>
      <c r="H24" s="189">
        <f>IF(G24&lt;=25000,0,25000-G24)</f>
        <v>0</v>
      </c>
      <c r="I24" s="149">
        <v>0</v>
      </c>
    </row>
    <row r="25" spans="1:14" ht="15" x14ac:dyDescent="0.25">
      <c r="D25" s="188" t="s">
        <v>144</v>
      </c>
      <c r="E25" s="470"/>
      <c r="F25" s="470"/>
      <c r="G25" s="156"/>
      <c r="H25" s="189">
        <f>IF(G25&lt;=25000,0,25000-G25)</f>
        <v>0</v>
      </c>
      <c r="I25" s="149">
        <v>0</v>
      </c>
    </row>
    <row r="26" spans="1:14" ht="15" x14ac:dyDescent="0.25">
      <c r="D26" s="188" t="s">
        <v>145</v>
      </c>
      <c r="E26" s="470"/>
      <c r="F26" s="470"/>
      <c r="G26" s="156"/>
      <c r="H26" s="189">
        <f>IF(G26&lt;=25000,0,25000-G26)</f>
        <v>0</v>
      </c>
      <c r="I26" s="149">
        <v>0</v>
      </c>
    </row>
    <row r="27" spans="1:14" ht="15" x14ac:dyDescent="0.25">
      <c r="D27" s="190" t="s">
        <v>146</v>
      </c>
      <c r="E27" s="470"/>
      <c r="F27" s="470"/>
      <c r="G27" s="156"/>
      <c r="H27" s="189">
        <f>IF(G27&lt;=25000,0,25000-G27)</f>
        <v>0</v>
      </c>
      <c r="I27" s="149">
        <v>0</v>
      </c>
    </row>
    <row r="28" spans="1:14" s="194" customFormat="1" ht="15" x14ac:dyDescent="0.25">
      <c r="A28" s="240"/>
      <c r="B28" s="240"/>
      <c r="C28" s="191" t="s">
        <v>147</v>
      </c>
      <c r="D28" s="459" t="s">
        <v>148</v>
      </c>
      <c r="E28" s="460"/>
      <c r="F28" s="461"/>
      <c r="G28" s="156"/>
      <c r="H28" s="192">
        <v>10000</v>
      </c>
      <c r="I28" s="150">
        <v>0</v>
      </c>
      <c r="J28" s="193"/>
    </row>
    <row r="29" spans="1:14" ht="15" customHeight="1" x14ac:dyDescent="0.25">
      <c r="C29" s="178" t="s">
        <v>149</v>
      </c>
      <c r="D29" s="456" t="s">
        <v>150</v>
      </c>
      <c r="E29" s="457"/>
      <c r="F29" s="458"/>
      <c r="G29" s="157"/>
      <c r="H29" s="189">
        <f t="shared" ref="H29:H33" si="0">-G29</f>
        <v>0</v>
      </c>
      <c r="I29" s="149">
        <v>0</v>
      </c>
    </row>
    <row r="30" spans="1:14" ht="15" x14ac:dyDescent="0.25">
      <c r="C30" s="178" t="s">
        <v>151</v>
      </c>
      <c r="D30" s="459" t="s">
        <v>152</v>
      </c>
      <c r="E30" s="460"/>
      <c r="F30" s="461"/>
      <c r="G30" s="156"/>
      <c r="H30" s="189">
        <f t="shared" si="0"/>
        <v>0</v>
      </c>
      <c r="I30" s="149">
        <v>0</v>
      </c>
    </row>
    <row r="31" spans="1:14" ht="15" x14ac:dyDescent="0.25">
      <c r="C31" s="178" t="s">
        <v>153</v>
      </c>
      <c r="D31" s="459" t="s">
        <v>154</v>
      </c>
      <c r="E31" s="460"/>
      <c r="F31" s="461"/>
      <c r="G31" s="156"/>
      <c r="H31" s="189">
        <v>400</v>
      </c>
      <c r="I31" s="149">
        <v>0</v>
      </c>
    </row>
    <row r="32" spans="1:14" ht="15" x14ac:dyDescent="0.25">
      <c r="C32" s="178" t="s">
        <v>155</v>
      </c>
      <c r="D32" s="462" t="s">
        <v>156</v>
      </c>
      <c r="E32" s="463"/>
      <c r="F32" s="464"/>
      <c r="G32" s="156"/>
      <c r="H32" s="189">
        <f t="shared" si="0"/>
        <v>0</v>
      </c>
      <c r="I32" s="149">
        <v>0</v>
      </c>
    </row>
    <row r="33" spans="1:9" ht="15" x14ac:dyDescent="0.25">
      <c r="C33" s="178" t="s">
        <v>157</v>
      </c>
      <c r="D33" s="462" t="s">
        <v>158</v>
      </c>
      <c r="E33" s="463"/>
      <c r="F33" s="464"/>
      <c r="G33" s="156"/>
      <c r="H33" s="189">
        <f t="shared" si="0"/>
        <v>0</v>
      </c>
      <c r="I33" s="146"/>
    </row>
    <row r="34" spans="1:9" ht="29.45" customHeight="1" x14ac:dyDescent="0.25">
      <c r="C34" s="178" t="s">
        <v>159</v>
      </c>
      <c r="D34" s="195" t="s">
        <v>160</v>
      </c>
      <c r="E34" s="196"/>
      <c r="F34" s="196"/>
      <c r="G34" s="159"/>
      <c r="H34" s="216">
        <f>SUM(H17:H33)</f>
        <v>12800</v>
      </c>
      <c r="I34" s="151">
        <f>SUM(I6:I28)</f>
        <v>0</v>
      </c>
    </row>
    <row r="35" spans="1:9" ht="29.45" customHeight="1" x14ac:dyDescent="0.25">
      <c r="C35" s="178"/>
      <c r="D35" s="197"/>
      <c r="E35" s="166"/>
      <c r="F35" s="166"/>
      <c r="G35" s="158"/>
      <c r="H35" s="198"/>
      <c r="I35" s="151"/>
    </row>
    <row r="36" spans="1:9" ht="31.9" customHeight="1" x14ac:dyDescent="0.25">
      <c r="C36" s="178" t="s">
        <v>161</v>
      </c>
      <c r="D36" s="199"/>
      <c r="E36" s="481" t="s">
        <v>162</v>
      </c>
      <c r="F36" s="481"/>
      <c r="G36" s="481"/>
      <c r="H36" s="162">
        <f>+H13-H34</f>
        <v>129200</v>
      </c>
      <c r="I36" s="151" t="e">
        <f>+#REF!-I28-I29-I30-#REF!-I31-I32</f>
        <v>#REF!</v>
      </c>
    </row>
    <row r="37" spans="1:9" ht="27.6" customHeight="1" x14ac:dyDescent="0.25">
      <c r="C37" s="178" t="s">
        <v>163</v>
      </c>
      <c r="D37" s="200"/>
      <c r="E37" s="482" t="s">
        <v>164</v>
      </c>
      <c r="F37" s="483"/>
      <c r="G37" s="484"/>
      <c r="H37" s="201">
        <v>0.1</v>
      </c>
      <c r="I37" s="202">
        <v>0.1</v>
      </c>
    </row>
    <row r="38" spans="1:9" ht="31.9" customHeight="1" thickBot="1" x14ac:dyDescent="0.3">
      <c r="C38" s="178" t="s">
        <v>165</v>
      </c>
      <c r="D38" s="199"/>
      <c r="E38" s="485" t="s">
        <v>166</v>
      </c>
      <c r="F38" s="486"/>
      <c r="G38" s="487"/>
      <c r="H38" s="162">
        <f>+H36*H37</f>
        <v>12920</v>
      </c>
      <c r="I38" s="152" t="e">
        <f>(SUM(I6:I6)+SUM(J23:J27)+SUM(#REF!)+#REF!-I29-I30-#REF!-I31-I32)*0.1</f>
        <v>#REF!</v>
      </c>
    </row>
    <row r="39" spans="1:9" ht="15.75" thickTop="1" x14ac:dyDescent="0.25">
      <c r="D39" s="200"/>
      <c r="E39" s="166"/>
      <c r="F39" s="166"/>
      <c r="G39" s="166"/>
      <c r="H39" s="203"/>
    </row>
    <row r="40" spans="1:9" ht="75" customHeight="1" x14ac:dyDescent="0.25">
      <c r="D40" s="488" t="s">
        <v>167</v>
      </c>
      <c r="E40" s="488"/>
      <c r="F40" s="488"/>
      <c r="G40" s="488"/>
      <c r="H40" s="488"/>
    </row>
    <row r="41" spans="1:9" s="144" customFormat="1" ht="14.65" customHeight="1" x14ac:dyDescent="0.25">
      <c r="A41" s="237"/>
      <c r="B41" s="237"/>
      <c r="C41" s="143"/>
    </row>
    <row r="69" spans="1:3" s="144" customFormat="1" ht="15" hidden="1" x14ac:dyDescent="0.25">
      <c r="A69" s="237"/>
      <c r="B69" s="237"/>
      <c r="C69" s="143"/>
    </row>
    <row r="70" spans="1:3" ht="14.65" customHeight="1" x14ac:dyDescent="0.25"/>
  </sheetData>
  <mergeCells count="33">
    <mergeCell ref="E36:G36"/>
    <mergeCell ref="E37:G37"/>
    <mergeCell ref="E38:G38"/>
    <mergeCell ref="D40:H40"/>
    <mergeCell ref="D31:F31"/>
    <mergeCell ref="H20:H22"/>
    <mergeCell ref="D21:G21"/>
    <mergeCell ref="E22:F22"/>
    <mergeCell ref="E23:F23"/>
    <mergeCell ref="E24:F24"/>
    <mergeCell ref="D29:F29"/>
    <mergeCell ref="D30:F30"/>
    <mergeCell ref="D32:F32"/>
    <mergeCell ref="D33:F33"/>
    <mergeCell ref="D11:G11"/>
    <mergeCell ref="D12:G12"/>
    <mergeCell ref="D13:G13"/>
    <mergeCell ref="D15:G15"/>
    <mergeCell ref="D17:F17"/>
    <mergeCell ref="E25:F25"/>
    <mergeCell ref="D20:G20"/>
    <mergeCell ref="E26:F26"/>
    <mergeCell ref="E27:F27"/>
    <mergeCell ref="D28:F28"/>
    <mergeCell ref="E3:H3"/>
    <mergeCell ref="D10:G10"/>
    <mergeCell ref="D2:I2"/>
    <mergeCell ref="D5:E5"/>
    <mergeCell ref="D6:G6"/>
    <mergeCell ref="D7:G7"/>
    <mergeCell ref="D8:G8"/>
    <mergeCell ref="D9:G9"/>
    <mergeCell ref="E4:H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D24E-8605-4929-9306-4B7EE67AB064}">
  <dimension ref="B1:D12"/>
  <sheetViews>
    <sheetView zoomScale="175" zoomScaleNormal="175" workbookViewId="0">
      <selection activeCell="G7" sqref="G7"/>
    </sheetView>
  </sheetViews>
  <sheetFormatPr defaultColWidth="9.140625" defaultRowHeight="12.75" x14ac:dyDescent="0.2"/>
  <cols>
    <col min="1" max="1" width="5.5703125" style="205" customWidth="1"/>
    <col min="2" max="2" width="62.28515625" style="205" customWidth="1"/>
    <col min="3" max="3" width="23.28515625" style="205" customWidth="1"/>
    <col min="4" max="4" width="7.5703125" style="205" customWidth="1"/>
    <col min="5" max="5" width="12.140625" style="205" bestFit="1" customWidth="1"/>
    <col min="6" max="16384" width="9.140625" style="205"/>
  </cols>
  <sheetData>
    <row r="1" spans="2:4" ht="9.75" customHeight="1" thickBot="1" x14ac:dyDescent="0.25"/>
    <row r="2" spans="2:4" ht="30.75" customHeight="1" thickBot="1" x14ac:dyDescent="0.25">
      <c r="B2" s="489" t="s">
        <v>186</v>
      </c>
      <c r="C2" s="490"/>
    </row>
    <row r="3" spans="2:4" ht="30.75" customHeight="1" x14ac:dyDescent="0.2">
      <c r="B3" s="221" t="s">
        <v>187</v>
      </c>
      <c r="C3" s="222">
        <v>0.1</v>
      </c>
    </row>
    <row r="4" spans="2:4" ht="30.75" customHeight="1" x14ac:dyDescent="0.2">
      <c r="B4" s="223" t="s">
        <v>188</v>
      </c>
      <c r="C4" s="224">
        <v>142000</v>
      </c>
      <c r="D4" s="214"/>
    </row>
    <row r="5" spans="2:4" ht="30.75" customHeight="1" x14ac:dyDescent="0.2">
      <c r="B5" s="223" t="s">
        <v>189</v>
      </c>
      <c r="C5" s="224">
        <v>12800</v>
      </c>
    </row>
    <row r="6" spans="2:4" ht="30.75" customHeight="1" x14ac:dyDescent="0.2">
      <c r="B6" s="223" t="s">
        <v>200</v>
      </c>
      <c r="C6" s="224">
        <f>SUM(C4-C5)</f>
        <v>129200</v>
      </c>
      <c r="D6" s="2" t="s">
        <v>201</v>
      </c>
    </row>
    <row r="7" spans="2:4" ht="30.75" customHeight="1" x14ac:dyDescent="0.2">
      <c r="B7" s="223" t="s">
        <v>182</v>
      </c>
      <c r="C7" s="224">
        <f>SUM(C6*0.1)</f>
        <v>12920</v>
      </c>
      <c r="D7" s="2" t="s">
        <v>201</v>
      </c>
    </row>
    <row r="8" spans="2:4" ht="33.75" customHeight="1" thickBot="1" x14ac:dyDescent="0.25">
      <c r="B8" s="225" t="s">
        <v>190</v>
      </c>
      <c r="C8" s="241">
        <f>SUM(C4,C7)</f>
        <v>154920</v>
      </c>
      <c r="D8" s="2" t="s">
        <v>201</v>
      </c>
    </row>
    <row r="9" spans="2:4" ht="15" x14ac:dyDescent="0.2">
      <c r="B9" s="219"/>
      <c r="C9" s="220"/>
    </row>
    <row r="12" spans="2:4" x14ac:dyDescent="0.2">
      <c r="C12" s="215"/>
    </row>
  </sheetData>
  <mergeCells count="1">
    <mergeCell ref="B2:C2"/>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Detailed Budget Worksheet</vt:lpstr>
      <vt:lpstr>De Minimis Rate Instructions</vt:lpstr>
      <vt:lpstr>MTDC Calculator</vt:lpstr>
      <vt:lpstr>De Minimis Budget Calculator </vt:lpstr>
      <vt:lpstr>'Detailed 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Williams, Patti</cp:lastModifiedBy>
  <cp:lastPrinted>2017-10-16T18:11:36Z</cp:lastPrinted>
  <dcterms:created xsi:type="dcterms:W3CDTF">2003-09-25T12:56:47Z</dcterms:created>
  <dcterms:modified xsi:type="dcterms:W3CDTF">2022-06-16T17:00:51Z</dcterms:modified>
</cp:coreProperties>
</file>